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lan.sagan\Downloads\"/>
    </mc:Choice>
  </mc:AlternateContent>
  <xr:revisionPtr revIDLastSave="0" documentId="13_ncr:1_{82E311FA-E5FE-490A-8D7B-28035AE06FE2}" xr6:coauthVersionLast="47" xr6:coauthVersionMax="47" xr10:uidLastSave="{00000000-0000-0000-0000-000000000000}"/>
  <bookViews>
    <workbookView xWindow="28680" yWindow="-165" windowWidth="29040" windowHeight="15720" xr2:uid="{D0EA72F0-CBC9-4109-BE14-ABB56240E409}"/>
  </bookViews>
  <sheets>
    <sheet name="GHG Inventory" sheetId="6" r:id="rId1"/>
    <sheet name="Generation Mix" sheetId="1" r:id="rId2"/>
    <sheet name="Municipal Buildings Map" sheetId="2" r:id="rId3"/>
    <sheet name="Active &amp; Public Transport" sheetId="3" r:id="rId4"/>
    <sheet name="Waste &amp; Recycling" sheetId="4" r:id="rId5"/>
    <sheet name="Rebates" sheetId="5" r:id="rId6"/>
  </sheets>
  <definedNames>
    <definedName name="_xlnm._FilterDatabase" localSheetId="1" hidden="1">'Generation Mix'!$A$1:$F$9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O24" i="4"/>
  <c r="E24" i="4"/>
  <c r="N24" i="4" s="1"/>
  <c r="M24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3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E3" i="4"/>
  <c r="N3" i="4" s="1"/>
  <c r="E4" i="4"/>
  <c r="N4" i="4" s="1"/>
  <c r="E5" i="4"/>
  <c r="N5" i="4" s="1"/>
  <c r="E6" i="4"/>
  <c r="N6" i="4" s="1"/>
  <c r="E7" i="4"/>
  <c r="N7" i="4" s="1"/>
  <c r="E8" i="4"/>
  <c r="N8" i="4" s="1"/>
  <c r="E9" i="4"/>
  <c r="N9" i="4" s="1"/>
  <c r="E10" i="4"/>
  <c r="N10" i="4" s="1"/>
  <c r="E11" i="4"/>
  <c r="N11" i="4" s="1"/>
  <c r="E12" i="4"/>
  <c r="N12" i="4" s="1"/>
  <c r="E13" i="4"/>
  <c r="N13" i="4" s="1"/>
  <c r="E14" i="4"/>
  <c r="N14" i="4" s="1"/>
  <c r="E15" i="4"/>
  <c r="N15" i="4" s="1"/>
  <c r="E16" i="4"/>
  <c r="N16" i="4" s="1"/>
  <c r="E17" i="4"/>
  <c r="N17" i="4" s="1"/>
  <c r="E18" i="4"/>
  <c r="N18" i="4" s="1"/>
  <c r="E19" i="4"/>
  <c r="N19" i="4" s="1"/>
  <c r="E20" i="4"/>
  <c r="N20" i="4" s="1"/>
  <c r="E21" i="4"/>
  <c r="N21" i="4" s="1"/>
  <c r="E22" i="4"/>
  <c r="N22" i="4" s="1"/>
  <c r="E23" i="4"/>
  <c r="N23" i="4" s="1"/>
  <c r="H22" i="4"/>
  <c r="O22" i="4" s="1"/>
</calcChain>
</file>

<file path=xl/sharedStrings.xml><?xml version="1.0" encoding="utf-8"?>
<sst xmlns="http://schemas.openxmlformats.org/spreadsheetml/2006/main" count="405" uniqueCount="123">
  <si>
    <t>Year</t>
  </si>
  <si>
    <t>AMES Natural Gas</t>
  </si>
  <si>
    <t>AMES RDF</t>
  </si>
  <si>
    <t>AMES Wind</t>
  </si>
  <si>
    <t>AMES Solar</t>
  </si>
  <si>
    <t>Imported</t>
  </si>
  <si>
    <t/>
  </si>
  <si>
    <t>Property Name</t>
  </si>
  <si>
    <t>Animal Shelter</t>
  </si>
  <si>
    <t>Band Shell</t>
  </si>
  <si>
    <t>Cemetery Office</t>
  </si>
  <si>
    <t>City Hall</t>
  </si>
  <si>
    <t>CyRide Intermodal Facility</t>
  </si>
  <si>
    <t>Electric Admin</t>
  </si>
  <si>
    <t>Electric Distribution</t>
  </si>
  <si>
    <t>Fire Station 1</t>
  </si>
  <si>
    <t>Fire Station 2</t>
  </si>
  <si>
    <t>Fire Station 3</t>
  </si>
  <si>
    <t>Furman Aquatic Center</t>
  </si>
  <si>
    <t>Homewood Golf Course House</t>
  </si>
  <si>
    <t>Ice Arena</t>
  </si>
  <si>
    <t>Library</t>
  </si>
  <si>
    <t>Parks and Rec Admin</t>
  </si>
  <si>
    <t>Parks Rec Maintenance</t>
  </si>
  <si>
    <t>Public Works</t>
  </si>
  <si>
    <t>Resource Recovery</t>
  </si>
  <si>
    <t>Sewage Treatment Plant</t>
  </si>
  <si>
    <t>Technical Services Complex</t>
  </si>
  <si>
    <t>Transit Ride-CYRIDE</t>
  </si>
  <si>
    <t>Water Treatment</t>
  </si>
  <si>
    <t>Year Ending</t>
  </si>
  <si>
    <t>Natural Gas Use (kBtu)</t>
  </si>
  <si>
    <t>Site Energy Use (kBtu)</t>
  </si>
  <si>
    <t>Site EUI (kBtu/ft²)</t>
  </si>
  <si>
    <t>Total (Location-Based) GHG Emissions (Metric Tons CO2e)</t>
  </si>
  <si>
    <t>Name</t>
  </si>
  <si>
    <t>Lattitude</t>
  </si>
  <si>
    <t>Longitude</t>
  </si>
  <si>
    <t>Electricity Use (kBtu)</t>
  </si>
  <si>
    <t>Miles of Bike/Ped Infrastructure</t>
  </si>
  <si>
    <t>2021/22</t>
  </si>
  <si>
    <t>2022/23</t>
  </si>
  <si>
    <t>2023/24</t>
  </si>
  <si>
    <t>Bike Facility Capital Investment</t>
  </si>
  <si>
    <t>Ridership</t>
  </si>
  <si>
    <t>CyRide Ridership</t>
  </si>
  <si>
    <t>Active Transportation: Bike &amp; Pedestrian Infrastructure</t>
  </si>
  <si>
    <t>Resource Recovery (all #s in tons)</t>
  </si>
  <si>
    <t>Total Refuse</t>
  </si>
  <si>
    <t>Metals</t>
  </si>
  <si>
    <t>Glass</t>
  </si>
  <si>
    <t>RDF</t>
  </si>
  <si>
    <t>Rummage Rampage</t>
  </si>
  <si>
    <t>Organics</t>
  </si>
  <si>
    <t>Cardboard</t>
  </si>
  <si>
    <t>Plastics</t>
  </si>
  <si>
    <t>Mixed Paper</t>
  </si>
  <si>
    <t>Textiles</t>
  </si>
  <si>
    <t>Landfill</t>
  </si>
  <si>
    <t>RDF%</t>
  </si>
  <si>
    <t>Landfill%</t>
  </si>
  <si>
    <t>Recycling%</t>
  </si>
  <si>
    <t>Fiscal Year</t>
  </si>
  <si>
    <t>Appliances</t>
  </si>
  <si>
    <t>Air Conditioners</t>
  </si>
  <si>
    <t>Heat Pumps</t>
  </si>
  <si>
    <t>EV Chargers</t>
  </si>
  <si>
    <t>Solar</t>
  </si>
  <si>
    <t>Thermostats</t>
  </si>
  <si>
    <t>Heat Pump Water Heaters</t>
  </si>
  <si>
    <t>2024/25</t>
  </si>
  <si>
    <t>Passenger Trips per Capita</t>
  </si>
  <si>
    <t>2025/26 (planned)</t>
  </si>
  <si>
    <t>2026/27 (estimated)</t>
  </si>
  <si>
    <t>GPC#</t>
  </si>
  <si>
    <t>Sector</t>
  </si>
  <si>
    <t>Customer Class</t>
  </si>
  <si>
    <t>Subsector</t>
  </si>
  <si>
    <t>Scope</t>
  </si>
  <si>
    <t>CIRIS Name</t>
  </si>
  <si>
    <t>I.1.1</t>
  </si>
  <si>
    <t>Stationary</t>
  </si>
  <si>
    <t>Residential</t>
  </si>
  <si>
    <t>Natural Gas</t>
  </si>
  <si>
    <t>Residential fuel combustion</t>
  </si>
  <si>
    <t>I.1.2</t>
  </si>
  <si>
    <t>Electricity</t>
  </si>
  <si>
    <t>Residential electricity</t>
  </si>
  <si>
    <t>I.2.1</t>
  </si>
  <si>
    <t>Commercial &amp; Institutional</t>
  </si>
  <si>
    <t>Commercial and institutional fuel combustion</t>
  </si>
  <si>
    <t>I.2.2</t>
  </si>
  <si>
    <t>Commercial and institutional electricity</t>
  </si>
  <si>
    <t>I.3.1</t>
  </si>
  <si>
    <t>Industrial</t>
  </si>
  <si>
    <t>Industrial fuel combustion</t>
  </si>
  <si>
    <t>I.3.2</t>
  </si>
  <si>
    <t>Industrial electricity</t>
  </si>
  <si>
    <t>I.4.1</t>
  </si>
  <si>
    <t>ISU Power Plant</t>
  </si>
  <si>
    <t>ISU Coal</t>
  </si>
  <si>
    <t>II.1.1</t>
  </si>
  <si>
    <t>Transport</t>
  </si>
  <si>
    <t>On-Road Transport</t>
  </si>
  <si>
    <t>Emissions from fuel combustion on-road transportation occurring in the city</t>
  </si>
  <si>
    <t>II.4.1</t>
  </si>
  <si>
    <t>Aviation</t>
  </si>
  <si>
    <t>Emissions from fuel combustion for aviation occurring in the city</t>
  </si>
  <si>
    <t>III.1.2</t>
  </si>
  <si>
    <t>Waste</t>
  </si>
  <si>
    <t xml:space="preserve">Emissions from solid waste generated in the city but disposed in landfills or open dumps outside the city  </t>
  </si>
  <si>
    <t>MT Per Capita</t>
  </si>
  <si>
    <t>MT Per m2</t>
  </si>
  <si>
    <t>Metric</t>
  </si>
  <si>
    <t>Value</t>
  </si>
  <si>
    <t>Percent Change (from previous inventory)</t>
  </si>
  <si>
    <t>GHG Inventory Data</t>
  </si>
  <si>
    <t>GHG Inventory Metrics</t>
  </si>
  <si>
    <t>Total (MT CO2e)</t>
  </si>
  <si>
    <t>Percent Change (from 2018 baseline)</t>
  </si>
  <si>
    <t>Scope 1</t>
  </si>
  <si>
    <t>Scope 2</t>
  </si>
  <si>
    <t>Scope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</si>
</sst>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;\-0.0%;0.0%"/>
    <numFmt numFmtId="165" formatCode="&quot;$&quot;#,##0"/>
    <numFmt numFmtId="166" formatCode="0.0%"/>
    <numFmt numFmtId="167" formatCode="#,##0.0"/>
    <numFmt numFmtId="168" formatCode="0.0"/>
    <numFmt numFmtId="169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0"/>
      <name val="Arial Bold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/>
    <xf numFmtId="166" fontId="1" fillId="0" borderId="0" xfId="2" applyNumberFormat="1" applyFont="1"/>
    <xf numFmtId="164" fontId="1" fillId="0" borderId="0" xfId="0" applyNumberFormat="1" applyFont="1"/>
    <xf numFmtId="166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vertical="center" wrapText="1"/>
    </xf>
    <xf numFmtId="0" fontId="4" fillId="0" borderId="0" xfId="0" applyFont="1"/>
    <xf numFmtId="0" fontId="1" fillId="0" borderId="6" xfId="1" applyFont="1" applyBorder="1"/>
    <xf numFmtId="14" fontId="1" fillId="0" borderId="2" xfId="1" applyNumberFormat="1" applyFont="1" applyBorder="1"/>
    <xf numFmtId="3" fontId="1" fillId="0" borderId="2" xfId="1" applyNumberFormat="1" applyFont="1" applyBorder="1" applyAlignment="1">
      <alignment horizontal="right"/>
    </xf>
    <xf numFmtId="3" fontId="1" fillId="0" borderId="9" xfId="1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7" xfId="1" applyFont="1" applyBorder="1"/>
    <xf numFmtId="14" fontId="1" fillId="0" borderId="3" xfId="1" applyNumberFormat="1" applyFont="1" applyBorder="1"/>
    <xf numFmtId="3" fontId="1" fillId="0" borderId="3" xfId="1" applyNumberFormat="1" applyFont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0" fontId="1" fillId="0" borderId="0" xfId="1" applyFont="1"/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166" fontId="4" fillId="0" borderId="0" xfId="2" applyNumberFormat="1" applyFont="1" applyAlignment="1">
      <alignment horizontal="right"/>
    </xf>
    <xf numFmtId="0" fontId="8" fillId="0" borderId="0" xfId="0" applyFont="1" applyAlignment="1">
      <alignment vertical="center"/>
    </xf>
    <xf numFmtId="3" fontId="0" fillId="0" borderId="0" xfId="0" applyNumberFormat="1"/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/>
    <xf numFmtId="3" fontId="10" fillId="0" borderId="13" xfId="0" applyNumberFormat="1" applyFont="1" applyBorder="1"/>
    <xf numFmtId="1" fontId="10" fillId="0" borderId="13" xfId="0" applyNumberFormat="1" applyFont="1" applyBorder="1"/>
    <xf numFmtId="9" fontId="10" fillId="0" borderId="4" xfId="2" applyFont="1" applyBorder="1"/>
    <xf numFmtId="9" fontId="10" fillId="0" borderId="13" xfId="2" applyFont="1" applyBorder="1"/>
    <xf numFmtId="9" fontId="10" fillId="0" borderId="14" xfId="2" applyFont="1" applyBorder="1"/>
    <xf numFmtId="9" fontId="0" fillId="0" borderId="0" xfId="2" applyFont="1"/>
    <xf numFmtId="0" fontId="12" fillId="0" borderId="0" xfId="0" applyFont="1"/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13" xfId="0" applyBorder="1"/>
    <xf numFmtId="0" fontId="14" fillId="0" borderId="13" xfId="0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4" xfId="0" applyBorder="1"/>
    <xf numFmtId="0" fontId="14" fillId="0" borderId="14" xfId="0" applyFont="1" applyBorder="1" applyAlignment="1">
      <alignment vertical="center"/>
    </xf>
    <xf numFmtId="3" fontId="14" fillId="0" borderId="17" xfId="0" applyNumberFormat="1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5" fillId="0" borderId="12" xfId="0" applyFont="1" applyBorder="1"/>
    <xf numFmtId="169" fontId="14" fillId="0" borderId="15" xfId="3" applyNumberFormat="1" applyFont="1" applyFill="1" applyBorder="1" applyAlignment="1">
      <alignment horizontal="right"/>
    </xf>
    <xf numFmtId="3" fontId="14" fillId="0" borderId="15" xfId="0" applyNumberFormat="1" applyFont="1" applyBorder="1" applyAlignment="1">
      <alignment horizontal="right" vertical="center"/>
    </xf>
    <xf numFmtId="167" fontId="14" fillId="0" borderId="15" xfId="0" applyNumberFormat="1" applyFont="1" applyBorder="1" applyAlignment="1">
      <alignment horizontal="right" vertical="center"/>
    </xf>
    <xf numFmtId="167" fontId="14" fillId="0" borderId="15" xfId="2" applyNumberFormat="1" applyFont="1" applyFill="1" applyBorder="1" applyAlignment="1">
      <alignment horizontal="right" vertical="center"/>
    </xf>
    <xf numFmtId="0" fontId="15" fillId="0" borderId="15" xfId="0" applyFont="1" applyBorder="1" applyAlignment="1">
      <alignment horizontal="right"/>
    </xf>
    <xf numFmtId="9" fontId="15" fillId="0" borderId="15" xfId="2" applyFont="1" applyFill="1" applyBorder="1" applyAlignment="1">
      <alignment horizontal="right"/>
    </xf>
    <xf numFmtId="168" fontId="15" fillId="0" borderId="15" xfId="0" applyNumberFormat="1" applyFont="1" applyBorder="1" applyAlignment="1">
      <alignment horizontal="right"/>
    </xf>
    <xf numFmtId="169" fontId="15" fillId="0" borderId="15" xfId="3" applyNumberFormat="1" applyFont="1" applyFill="1" applyBorder="1" applyAlignment="1">
      <alignment horizontal="right"/>
    </xf>
    <xf numFmtId="168" fontId="15" fillId="0" borderId="17" xfId="0" applyNumberFormat="1" applyFont="1" applyBorder="1" applyAlignment="1">
      <alignment horizontal="right"/>
    </xf>
    <xf numFmtId="1" fontId="10" fillId="0" borderId="16" xfId="0" applyNumberFormat="1" applyFont="1" applyBorder="1"/>
    <xf numFmtId="3" fontId="10" fillId="0" borderId="14" xfId="0" applyNumberFormat="1" applyFont="1" applyBorder="1"/>
    <xf numFmtId="1" fontId="10" fillId="0" borderId="14" xfId="0" applyNumberFormat="1" applyFont="1" applyBorder="1"/>
    <xf numFmtId="3" fontId="0" fillId="0" borderId="14" xfId="0" applyNumberFormat="1" applyBorder="1"/>
    <xf numFmtId="0" fontId="10" fillId="0" borderId="14" xfId="0" applyFont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" xfId="3" builtinId="3"/>
    <cellStyle name="Normal" xfId="0" builtinId="0"/>
    <cellStyle name="Normal 2" xfId="1" xr:uid="{AC2D3672-AEF9-40FC-8802-0A11EC591DAA}"/>
    <cellStyle name="Percent" xfId="2" builtinId="5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old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9" formatCode="m/d/yyyy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top style="thin">
          <color indexed="64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Display"/>
        <family val="2"/>
        <scheme val="major"/>
      </font>
      <fill>
        <patternFill patternType="none">
          <bgColor auto="1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fgColor theme="0" tint="-0.14999847407452621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Display"/>
        <family val="2"/>
        <scheme val="maj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Display"/>
        <family val="2"/>
        <scheme val="maj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F2BB2A-97D2-4EF7-B2F2-35CD67E3F738}" name="Inventory_Data" displayName="Inventory_Data" ref="A2:H44" totalsRowShown="0" headerRowDxfId="77" dataDxfId="75" headerRowBorderDxfId="76" tableBorderDxfId="74" totalsRowBorderDxfId="73">
  <autoFilter ref="A2:H44" xr:uid="{A7F2BB2A-97D2-4EF7-B2F2-35CD67E3F738}"/>
  <tableColumns count="8">
    <tableColumn id="1" xr3:uid="{B69EAD92-8792-46A9-8E74-9239C295DDD0}" name="Year" dataDxfId="72"/>
    <tableColumn id="2" xr3:uid="{8C52A00F-38DE-4F65-A9D1-EF0A3E2D20F0}" name="GPC#" dataDxfId="71"/>
    <tableColumn id="3" xr3:uid="{45E6A426-CBD1-4072-95F1-EF0AB06B93F0}" name="Sector" dataDxfId="0"/>
    <tableColumn id="4" xr3:uid="{8EE641B3-7355-49DD-9208-63FA0D905E6C}" name="Customer Class" dataDxfId="1"/>
    <tableColumn id="5" xr3:uid="{B31E419B-7FC0-4EF5-99AB-1F3DB9C1A5C8}" name="Subsector" dataDxfId="70"/>
    <tableColumn id="6" xr3:uid="{B38A47E7-5506-4D93-996F-7674A0382948}" name="Scope" dataDxfId="69"/>
    <tableColumn id="7" xr3:uid="{D941FC5B-5E89-4975-A259-E36C488B9A56}" name="CIRIS Name" dataDxfId="68"/>
    <tableColumn id="8" xr3:uid="{2399B3A3-23CD-4808-998C-76B963AB0BB4}" name="Value" dataDxfId="67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434859-673F-40EB-8471-01BB4A3EFDCA}" name="Inventory_Metrics" displayName="Inventory_Metrics" ref="K2:M22" totalsRowShown="0" headerRowDxfId="66" dataDxfId="64" headerRowBorderDxfId="65" tableBorderDxfId="63" totalsRowBorderDxfId="62">
  <autoFilter ref="K2:M22" xr:uid="{98434859-673F-40EB-8471-01BB4A3EFDCA}"/>
  <tableColumns count="3">
    <tableColumn id="8" xr3:uid="{14B1B947-18B7-4930-97D4-94BA399218D6}" name="Year" dataDxfId="61"/>
    <tableColumn id="1" xr3:uid="{96ACD2B7-EBE2-4324-B325-657CEE33B620}" name="Metric" dataDxfId="60"/>
    <tableColumn id="2" xr3:uid="{C6CAFB77-2A43-4B2B-9CB3-1D120FF1F439}" name="Value" dataDxfId="5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8137C8-CD96-45EE-A314-34C8A21ECD4B}" name="GenerationMix" displayName="GenerationMix" ref="A1:F9" totalsRowShown="0" headerRowDxfId="58" dataDxfId="57">
  <autoFilter ref="A1:F9" xr:uid="{2B14FC38-BE92-428A-8698-17025619A414}"/>
  <tableColumns count="6">
    <tableColumn id="1" xr3:uid="{78BBBA72-65A0-48A4-A59F-9EDDDF16DB08}" name="Year" dataDxfId="56"/>
    <tableColumn id="2" xr3:uid="{E483F433-5785-4707-A84D-7B5940C8B8E5}" name="AMES Natural Gas" dataDxfId="55" dataCellStyle="Percent"/>
    <tableColumn id="3" xr3:uid="{3542CC52-E568-4CC6-91FD-9D32A78524C0}" name="AMES RDF" dataDxfId="54" dataCellStyle="Percent"/>
    <tableColumn id="4" xr3:uid="{5661E0AA-B493-4BA0-85ED-DE3C92A60974}" name="AMES Wind" dataDxfId="53" dataCellStyle="Percent"/>
    <tableColumn id="5" xr3:uid="{00C3455E-B6A2-4700-A554-408F8C1AA6E4}" name="AMES Solar" dataDxfId="52" dataCellStyle="Percent"/>
    <tableColumn id="6" xr3:uid="{EC074B2B-C26F-437F-94F4-BD1BA904F54E}" name="Imported" dataDxfId="51" dataCellStyle="Percent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FADC97-89ED-4D9D-9766-FF995BA5FA08}" name="ESPMLatLong" displayName="ESPMLatLong" ref="K1:M23" totalsRowShown="0" headerRowDxfId="50" dataDxfId="48" headerRowBorderDxfId="49" tableBorderDxfId="47">
  <autoFilter ref="K1:M23" xr:uid="{A5FADC97-89ED-4D9D-9766-FF995BA5FA08}"/>
  <tableColumns count="3">
    <tableColumn id="1" xr3:uid="{6E2F13D8-ADC0-413F-B943-CFF7EEC002B9}" name="Name" dataDxfId="46"/>
    <tableColumn id="2" xr3:uid="{A4AC21CF-98AD-434B-B0EB-15D13D13219B}" name="Lattitude" dataDxfId="45"/>
    <tableColumn id="3" xr3:uid="{3D10940D-541A-453B-84A5-D71BA0B1144D}" name="Longitude" dataDxfId="4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931333-E4AD-4BE2-96E4-1CA5098FAC45}" name="ESPMData" displayName="ESPMData" ref="A1:G45" totalsRowShown="0" headerRowDxfId="43" dataDxfId="41" headerRowBorderDxfId="42" tableBorderDxfId="40" totalsRowBorderDxfId="39" headerRowCellStyle="Normal 2" dataCellStyle="Normal 2">
  <autoFilter ref="A1:G45" xr:uid="{96931333-E4AD-4BE2-96E4-1CA5098FAC45}"/>
  <sortState xmlns:xlrd2="http://schemas.microsoft.com/office/spreadsheetml/2017/richdata2" ref="A2:G45">
    <sortCondition ref="B1:B45"/>
  </sortState>
  <tableColumns count="7">
    <tableColumn id="1" xr3:uid="{908A58BA-E7D8-42B8-89DC-3A0E691EB25A}" name="Property Name" dataDxfId="38" dataCellStyle="Normal 2"/>
    <tableColumn id="2" xr3:uid="{D66935A6-95F5-4B77-B489-DF9B368DCB6D}" name="Year Ending" dataDxfId="37" dataCellStyle="Normal 2"/>
    <tableColumn id="3" xr3:uid="{EB1D47EE-79CE-489B-92C3-1069105F0BAC}" name="Electricity Use (kBtu)" dataDxfId="36" dataCellStyle="Normal 2"/>
    <tableColumn id="4" xr3:uid="{86FF6574-2861-46E0-A19D-2AD61A4E5078}" name="Natural Gas Use (kBtu)" dataDxfId="35" dataCellStyle="Normal 2"/>
    <tableColumn id="5" xr3:uid="{7F27345B-AD1E-42AB-AA18-1633F04540F8}" name="Site Energy Use (kBtu)" dataDxfId="34" dataCellStyle="Normal 2"/>
    <tableColumn id="6" xr3:uid="{A6D81E34-0E86-4794-9C0B-C2E744071835}" name="Site EUI (kBtu/ft²)" dataDxfId="33" dataCellStyle="Normal 2"/>
    <tableColumn id="7" xr3:uid="{05C425BF-2C9E-4345-9683-0EDB52F18057}" name="Total (Location-Based) GHG Emissions (Metric Tons CO2e)" dataDxfId="32" dataCellStyle="Normal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62F937-0815-4185-B972-876ACBB16A14}" name="BikePed" displayName="BikePed" ref="E2:G8" totalsRowShown="0" headerRowDxfId="31" dataDxfId="30">
  <autoFilter ref="E2:G8" xr:uid="{1362F937-0815-4185-B972-876ACBB16A14}"/>
  <tableColumns count="3">
    <tableColumn id="1" xr3:uid="{88F9D483-7EED-456B-B2F2-54071B5C9352}" name="Year" dataDxfId="29"/>
    <tableColumn id="4" xr3:uid="{DDEA1DE0-D541-47EB-8E21-D95464C67231}" name="Miles of Bike/Ped Infrastructure" dataDxfId="28"/>
    <tableColumn id="5" xr3:uid="{59E770B0-380A-49CA-BA47-0E3DA009F129}" name="Bike Facility Capital Investment" dataDxfId="2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DB7902-6136-4261-91B4-AD4FD1DA505E}" name="CyRide" displayName="CyRide" ref="A2:C6" totalsRowShown="0" headerRowDxfId="26" dataDxfId="25">
  <autoFilter ref="A2:C6" xr:uid="{CFDB7902-6136-4261-91B4-AD4FD1DA505E}"/>
  <tableColumns count="3">
    <tableColumn id="1" xr3:uid="{15DCC564-65A3-4997-9758-F5DF069566AF}" name="Year" dataDxfId="24"/>
    <tableColumn id="2" xr3:uid="{482F5C02-8E5E-4EEC-A0CA-F6F1A81AC803}" name="Ridership" dataDxfId="23"/>
    <tableColumn id="3" xr3:uid="{4D59893B-5845-4172-8F40-A310ED153CFF}" name="Passenger Trips per Capita" dataDxfId="2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6DCA11F-0BEB-4586-B305-B7EA3B5E280A}" name="RR" displayName="RR" ref="A2:O24" totalsRowShown="0" headerRowDxfId="21" dataDxfId="19" headerRowBorderDxfId="20" tableBorderDxfId="18" totalsRowBorderDxfId="17">
  <autoFilter ref="A2:O24" xr:uid="{56DCA11F-0BEB-4586-B305-B7EA3B5E280A}"/>
  <tableColumns count="15">
    <tableColumn id="1" xr3:uid="{AFA5C70A-85AA-4438-8610-52897143E4AC}" name="Year" dataDxfId="16"/>
    <tableColumn id="2" xr3:uid="{5389D2B7-14C3-4893-915E-025F35D3855A}" name="Total Refuse" dataDxfId="15"/>
    <tableColumn id="6" xr3:uid="{59ED609B-D876-4617-B30F-466E5420EEEA}" name="Metals" dataDxfId="14"/>
    <tableColumn id="8" xr3:uid="{80EADF32-5E9B-458F-B869-1DB43BB6907D}" name="RDF" dataDxfId="13"/>
    <tableColumn id="3" xr3:uid="{349403F1-84ED-41D2-BDB8-A7593AC5C531}" name="Landfill" dataDxfId="12">
      <calculatedColumnFormula>RR[[#This Row],[Total Refuse]]-RR[[#This Row],[Metals]]-RR[[#This Row],[RDF]]</calculatedColumnFormula>
    </tableColumn>
    <tableColumn id="7" xr3:uid="{E2AABBC4-B810-4298-8616-B70342B22BE0}" name="Glass" dataDxfId="11"/>
    <tableColumn id="13" xr3:uid="{20F68E2D-619E-4603-86FC-39B1B5DBF5B5}" name="Rummage Rampage" dataDxfId="10"/>
    <tableColumn id="14" xr3:uid="{1187B698-722D-4AEE-9A3D-875F8271499A}" name="Organics" dataDxfId="9"/>
    <tableColumn id="15" xr3:uid="{6D36A09B-249E-4430-A9C0-39B04A090B21}" name="Cardboard" dataDxfId="8"/>
    <tableColumn id="16" xr3:uid="{DE9B9857-42DF-4E83-B0EA-772AF02AE702}" name="Plastics" dataDxfId="7"/>
    <tableColumn id="17" xr3:uid="{1CC54C1D-245E-417E-B96F-CAAB293A747F}" name="Mixed Paper" dataDxfId="6"/>
    <tableColumn id="18" xr3:uid="{3D675CFA-46DC-4F89-A4D5-22FE46ECD5B4}" name="Textiles" dataDxfId="5"/>
    <tableColumn id="4" xr3:uid="{D68747BD-F797-4695-92C6-C0FF7BAE9A5C}" name="RDF%" dataDxfId="4" dataCellStyle="Percent">
      <calculatedColumnFormula>RR[[#This Row],[RDF]]/RR[[#This Row],[Total Refuse]]</calculatedColumnFormula>
    </tableColumn>
    <tableColumn id="5" xr3:uid="{2F372F82-BD43-4199-8FB6-D55ED8863117}" name="Landfill%" dataDxfId="3" dataCellStyle="Percent">
      <calculatedColumnFormula>RR[[#This Row],[Landfill]]/RR[[#This Row],[Total Refuse]]</calculatedColumnFormula>
    </tableColumn>
    <tableColumn id="9" xr3:uid="{E4EDE36B-D7E4-4882-A700-4E7629C19FBC}" name="Recycling%" dataDxfId="2" dataCellStyle="Percent">
      <calculatedColumnFormula>SUM(F3:L3,C3)/RR[[#This Row],[Total Refuse]]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4F898E-4263-41E1-BA6F-0A626606CDB8}" name="RebatesTransposed" displayName="RebatesTransposed" ref="A1:D8" totalsRowShown="0">
  <autoFilter ref="A1:D8" xr:uid="{C24F898E-4263-41E1-BA6F-0A626606CDB8}"/>
  <tableColumns count="4">
    <tableColumn id="1" xr3:uid="{3749B2B7-E601-449C-A39D-BFBA28D6E223}" name="Fiscal Year"/>
    <tableColumn id="2" xr3:uid="{9A735728-2D67-40F9-AEE4-1DDF547A0750}" name="2022/23"/>
    <tableColumn id="3" xr3:uid="{1135D9DC-E1DF-4FB3-902C-ADA077B17CF1}" name="2023/24"/>
    <tableColumn id="4" xr3:uid="{3494BDD6-A749-4C9B-AE2E-3326689CB76B}" name="2024/2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284A-BBBE-4995-A293-2CA0E155B6CE}">
  <dimension ref="A1:M44"/>
  <sheetViews>
    <sheetView tabSelected="1" workbookViewId="0">
      <selection activeCell="L28" sqref="L28"/>
    </sheetView>
  </sheetViews>
  <sheetFormatPr defaultRowHeight="15" x14ac:dyDescent="0.25"/>
  <cols>
    <col min="1" max="1" width="7.42578125" customWidth="1"/>
    <col min="2" max="2" width="8.42578125" customWidth="1"/>
    <col min="3" max="3" width="9.85546875" style="76" bestFit="1" customWidth="1"/>
    <col min="4" max="4" width="25" style="76" bestFit="1" customWidth="1"/>
    <col min="5" max="5" width="18.140625" bestFit="1" customWidth="1"/>
    <col min="6" max="6" width="9" customWidth="1"/>
    <col min="7" max="7" width="95.28515625" bestFit="1" customWidth="1"/>
    <col min="8" max="8" width="9.42578125" bestFit="1" customWidth="1"/>
    <col min="9" max="9" width="8.42578125" bestFit="1" customWidth="1"/>
    <col min="10" max="10" width="8.42578125" customWidth="1"/>
    <col min="12" max="12" width="37.7109375" bestFit="1" customWidth="1"/>
    <col min="13" max="13" width="14.28515625" bestFit="1" customWidth="1"/>
    <col min="14" max="14" width="7.7109375" customWidth="1"/>
    <col min="15" max="15" width="10.140625" bestFit="1" customWidth="1"/>
    <col min="16" max="16" width="7.7109375" customWidth="1"/>
    <col min="17" max="17" width="10.140625" bestFit="1" customWidth="1"/>
    <col min="18" max="18" width="8.42578125" bestFit="1" customWidth="1"/>
  </cols>
  <sheetData>
    <row r="1" spans="1:13" x14ac:dyDescent="0.25">
      <c r="A1" s="43" t="s">
        <v>116</v>
      </c>
      <c r="K1" s="43" t="s">
        <v>117</v>
      </c>
    </row>
    <row r="2" spans="1:13" x14ac:dyDescent="0.25">
      <c r="A2" s="44" t="s">
        <v>0</v>
      </c>
      <c r="B2" s="45" t="s">
        <v>74</v>
      </c>
      <c r="C2" s="45" t="s">
        <v>75</v>
      </c>
      <c r="D2" s="45" t="s">
        <v>76</v>
      </c>
      <c r="E2" s="45" t="s">
        <v>77</v>
      </c>
      <c r="F2" s="45" t="s">
        <v>78</v>
      </c>
      <c r="G2" s="45" t="s">
        <v>79</v>
      </c>
      <c r="H2" s="46" t="s">
        <v>114</v>
      </c>
      <c r="K2" s="44" t="s">
        <v>0</v>
      </c>
      <c r="L2" s="45" t="s">
        <v>113</v>
      </c>
      <c r="M2" s="46" t="s">
        <v>114</v>
      </c>
    </row>
    <row r="3" spans="1:13" x14ac:dyDescent="0.25">
      <c r="A3" s="47">
        <v>2014</v>
      </c>
      <c r="B3" s="48" t="s">
        <v>80</v>
      </c>
      <c r="C3" s="57" t="s">
        <v>81</v>
      </c>
      <c r="D3" s="57" t="s">
        <v>82</v>
      </c>
      <c r="E3" s="49" t="s">
        <v>83</v>
      </c>
      <c r="F3" s="48" t="s">
        <v>120</v>
      </c>
      <c r="G3" s="50" t="s">
        <v>84</v>
      </c>
      <c r="H3" s="51">
        <v>72837.306400000001</v>
      </c>
      <c r="K3" s="59">
        <v>2014</v>
      </c>
      <c r="L3" s="57" t="s">
        <v>118</v>
      </c>
      <c r="M3" s="60">
        <v>1399314.7539362574</v>
      </c>
    </row>
    <row r="4" spans="1:13" x14ac:dyDescent="0.25">
      <c r="A4" s="47">
        <v>2014</v>
      </c>
      <c r="B4" s="48" t="s">
        <v>85</v>
      </c>
      <c r="C4" s="57" t="s">
        <v>81</v>
      </c>
      <c r="D4" s="57" t="s">
        <v>82</v>
      </c>
      <c r="E4" s="49" t="s">
        <v>86</v>
      </c>
      <c r="F4" s="48" t="s">
        <v>121</v>
      </c>
      <c r="G4" s="50" t="s">
        <v>87</v>
      </c>
      <c r="H4" s="51">
        <v>162901.48314701513</v>
      </c>
      <c r="K4" s="59">
        <v>2014</v>
      </c>
      <c r="L4" s="57" t="s">
        <v>115</v>
      </c>
      <c r="M4" s="61"/>
    </row>
    <row r="5" spans="1:13" x14ac:dyDescent="0.25">
      <c r="A5" s="47">
        <v>2014</v>
      </c>
      <c r="B5" s="48" t="s">
        <v>88</v>
      </c>
      <c r="C5" s="57" t="s">
        <v>81</v>
      </c>
      <c r="D5" s="74" t="s">
        <v>89</v>
      </c>
      <c r="E5" s="49" t="s">
        <v>83</v>
      </c>
      <c r="F5" s="48" t="s">
        <v>120</v>
      </c>
      <c r="G5" s="50" t="s">
        <v>90</v>
      </c>
      <c r="H5" s="51">
        <v>66904.7408</v>
      </c>
      <c r="K5" s="59">
        <v>2014</v>
      </c>
      <c r="L5" s="57" t="s">
        <v>119</v>
      </c>
      <c r="M5" s="61"/>
    </row>
    <row r="6" spans="1:13" x14ac:dyDescent="0.25">
      <c r="A6" s="47">
        <v>2014</v>
      </c>
      <c r="B6" s="48" t="s">
        <v>91</v>
      </c>
      <c r="C6" s="57" t="s">
        <v>81</v>
      </c>
      <c r="D6" s="74" t="s">
        <v>89</v>
      </c>
      <c r="E6" s="49" t="s">
        <v>86</v>
      </c>
      <c r="F6" s="48" t="s">
        <v>121</v>
      </c>
      <c r="G6" s="50" t="s">
        <v>92</v>
      </c>
      <c r="H6" s="51">
        <v>302738.05000000005</v>
      </c>
      <c r="K6" s="59">
        <v>2014</v>
      </c>
      <c r="L6" s="57" t="s">
        <v>111</v>
      </c>
      <c r="M6" s="62">
        <v>21.603364888707603</v>
      </c>
    </row>
    <row r="7" spans="1:13" x14ac:dyDescent="0.25">
      <c r="A7" s="47">
        <v>2014</v>
      </c>
      <c r="B7" s="48" t="s">
        <v>93</v>
      </c>
      <c r="C7" s="57" t="s">
        <v>81</v>
      </c>
      <c r="D7" s="74" t="s">
        <v>94</v>
      </c>
      <c r="E7" s="49" t="s">
        <v>83</v>
      </c>
      <c r="F7" s="48" t="s">
        <v>120</v>
      </c>
      <c r="G7" s="50" t="s">
        <v>95</v>
      </c>
      <c r="H7" s="51">
        <v>41377.172186000003</v>
      </c>
      <c r="K7" s="59">
        <v>2014</v>
      </c>
      <c r="L7" s="57" t="s">
        <v>112</v>
      </c>
      <c r="M7" s="63">
        <v>22.18669341899885</v>
      </c>
    </row>
    <row r="8" spans="1:13" x14ac:dyDescent="0.25">
      <c r="A8" s="47">
        <v>2014</v>
      </c>
      <c r="B8" s="48" t="s">
        <v>96</v>
      </c>
      <c r="C8" s="57" t="s">
        <v>81</v>
      </c>
      <c r="D8" s="74" t="s">
        <v>94</v>
      </c>
      <c r="E8" s="49" t="s">
        <v>86</v>
      </c>
      <c r="F8" s="48" t="s">
        <v>121</v>
      </c>
      <c r="G8" s="50" t="s">
        <v>97</v>
      </c>
      <c r="H8" s="51">
        <v>133557.82549556854</v>
      </c>
      <c r="K8" s="59">
        <v>2018</v>
      </c>
      <c r="L8" s="57" t="s">
        <v>118</v>
      </c>
      <c r="M8" s="60">
        <v>1167115.5640081849</v>
      </c>
    </row>
    <row r="9" spans="1:13" x14ac:dyDescent="0.25">
      <c r="A9" s="47">
        <v>2014</v>
      </c>
      <c r="B9" s="48" t="s">
        <v>98</v>
      </c>
      <c r="C9" s="57" t="s">
        <v>81</v>
      </c>
      <c r="D9" s="74" t="s">
        <v>89</v>
      </c>
      <c r="E9" s="49" t="s">
        <v>99</v>
      </c>
      <c r="F9" s="48" t="s">
        <v>120</v>
      </c>
      <c r="G9" s="50" t="s">
        <v>100</v>
      </c>
      <c r="H9" s="51">
        <v>371021.21701399999</v>
      </c>
      <c r="K9" s="59">
        <v>2018</v>
      </c>
      <c r="L9" s="57" t="s">
        <v>115</v>
      </c>
      <c r="M9" s="65">
        <v>-0.16593778438689269</v>
      </c>
    </row>
    <row r="10" spans="1:13" x14ac:dyDescent="0.25">
      <c r="A10" s="47">
        <v>2014</v>
      </c>
      <c r="B10" s="48" t="s">
        <v>101</v>
      </c>
      <c r="C10" s="57" t="s">
        <v>102</v>
      </c>
      <c r="D10" s="74" t="s">
        <v>102</v>
      </c>
      <c r="E10" s="49" t="s">
        <v>103</v>
      </c>
      <c r="F10" s="48" t="s">
        <v>120</v>
      </c>
      <c r="G10" s="50" t="s">
        <v>104</v>
      </c>
      <c r="H10" s="51">
        <v>225937.83162732399</v>
      </c>
      <c r="K10" s="59">
        <v>2018</v>
      </c>
      <c r="L10" s="57" t="s">
        <v>119</v>
      </c>
      <c r="M10" s="64"/>
    </row>
    <row r="11" spans="1:13" x14ac:dyDescent="0.25">
      <c r="A11" s="47">
        <v>2014</v>
      </c>
      <c r="B11" s="48" t="s">
        <v>105</v>
      </c>
      <c r="C11" s="57" t="s">
        <v>102</v>
      </c>
      <c r="D11" s="74" t="s">
        <v>102</v>
      </c>
      <c r="E11" s="49" t="s">
        <v>106</v>
      </c>
      <c r="F11" s="48" t="s">
        <v>120</v>
      </c>
      <c r="G11" s="50" t="s">
        <v>107</v>
      </c>
      <c r="H11" s="51">
        <v>1051.9701</v>
      </c>
      <c r="K11" s="59">
        <v>2018</v>
      </c>
      <c r="L11" s="57" t="s">
        <v>111</v>
      </c>
      <c r="M11" s="66">
        <v>17.68330122283276</v>
      </c>
    </row>
    <row r="12" spans="1:13" x14ac:dyDescent="0.25">
      <c r="A12" s="47">
        <v>2014</v>
      </c>
      <c r="B12" s="48" t="s">
        <v>108</v>
      </c>
      <c r="C12" s="57" t="s">
        <v>109</v>
      </c>
      <c r="D12" s="74" t="s">
        <v>109</v>
      </c>
      <c r="E12" s="49" t="s">
        <v>109</v>
      </c>
      <c r="F12" s="48" t="s">
        <v>122</v>
      </c>
      <c r="G12" s="50" t="s">
        <v>110</v>
      </c>
      <c r="H12" s="51">
        <v>20985.817166349538</v>
      </c>
      <c r="K12" s="59">
        <v>2018</v>
      </c>
      <c r="L12" s="57" t="s">
        <v>112</v>
      </c>
      <c r="M12" s="66">
        <v>16.415127482534245</v>
      </c>
    </row>
    <row r="13" spans="1:13" x14ac:dyDescent="0.25">
      <c r="A13" s="47">
        <v>2016</v>
      </c>
      <c r="B13" s="48"/>
      <c r="C13" s="57"/>
      <c r="D13" s="74"/>
      <c r="E13" s="49"/>
      <c r="F13" s="48"/>
      <c r="G13" s="50"/>
      <c r="H13" s="51"/>
      <c r="K13" s="59">
        <v>2022</v>
      </c>
      <c r="L13" s="57" t="s">
        <v>118</v>
      </c>
      <c r="M13" s="67">
        <v>1139523.6332453149</v>
      </c>
    </row>
    <row r="14" spans="1:13" x14ac:dyDescent="0.25">
      <c r="A14" s="47">
        <v>2018</v>
      </c>
      <c r="B14" s="48" t="s">
        <v>80</v>
      </c>
      <c r="C14" s="57" t="s">
        <v>81</v>
      </c>
      <c r="D14" s="57" t="s">
        <v>82</v>
      </c>
      <c r="E14" s="49" t="s">
        <v>83</v>
      </c>
      <c r="F14" s="48" t="s">
        <v>120</v>
      </c>
      <c r="G14" s="50" t="s">
        <v>84</v>
      </c>
      <c r="H14" s="51">
        <v>72837.306400000001</v>
      </c>
      <c r="K14" s="59">
        <v>2022</v>
      </c>
      <c r="L14" s="57" t="s">
        <v>115</v>
      </c>
      <c r="M14" s="65">
        <v>-2.36411299906857E-2</v>
      </c>
    </row>
    <row r="15" spans="1:13" x14ac:dyDescent="0.25">
      <c r="A15" s="47">
        <v>2018</v>
      </c>
      <c r="B15" s="48" t="s">
        <v>85</v>
      </c>
      <c r="C15" s="57" t="s">
        <v>81</v>
      </c>
      <c r="D15" s="57" t="s">
        <v>82</v>
      </c>
      <c r="E15" s="49" t="s">
        <v>86</v>
      </c>
      <c r="F15" s="48" t="s">
        <v>121</v>
      </c>
      <c r="G15" s="50" t="s">
        <v>87</v>
      </c>
      <c r="H15" s="51">
        <v>119146.962</v>
      </c>
      <c r="K15" s="59">
        <v>2022</v>
      </c>
      <c r="L15" s="57" t="s">
        <v>119</v>
      </c>
      <c r="M15" s="65">
        <v>-0.18565595764652154</v>
      </c>
    </row>
    <row r="16" spans="1:13" x14ac:dyDescent="0.25">
      <c r="A16" s="47">
        <v>2018</v>
      </c>
      <c r="B16" s="48" t="s">
        <v>88</v>
      </c>
      <c r="C16" s="57" t="s">
        <v>81</v>
      </c>
      <c r="D16" s="74" t="s">
        <v>89</v>
      </c>
      <c r="E16" s="49" t="s">
        <v>83</v>
      </c>
      <c r="F16" s="48" t="s">
        <v>120</v>
      </c>
      <c r="G16" s="50" t="s">
        <v>90</v>
      </c>
      <c r="H16" s="51">
        <v>67385.906600000002</v>
      </c>
      <c r="K16" s="59">
        <v>2022</v>
      </c>
      <c r="L16" s="57" t="s">
        <v>111</v>
      </c>
      <c r="M16" s="66">
        <v>17.020517300154069</v>
      </c>
    </row>
    <row r="17" spans="1:13" x14ac:dyDescent="0.25">
      <c r="A17" s="47">
        <v>2018</v>
      </c>
      <c r="B17" s="48" t="s">
        <v>91</v>
      </c>
      <c r="C17" s="57" t="s">
        <v>81</v>
      </c>
      <c r="D17" s="74" t="s">
        <v>89</v>
      </c>
      <c r="E17" s="49" t="s">
        <v>86</v>
      </c>
      <c r="F17" s="48" t="s">
        <v>121</v>
      </c>
      <c r="G17" s="50" t="s">
        <v>92</v>
      </c>
      <c r="H17" s="51">
        <v>207194.57</v>
      </c>
      <c r="K17" s="59">
        <v>2022</v>
      </c>
      <c r="L17" s="57" t="s">
        <v>112</v>
      </c>
      <c r="M17" s="66">
        <v>15.946314487060103</v>
      </c>
    </row>
    <row r="18" spans="1:13" x14ac:dyDescent="0.25">
      <c r="A18" s="47">
        <v>2018</v>
      </c>
      <c r="B18" s="48" t="s">
        <v>93</v>
      </c>
      <c r="C18" s="57" t="s">
        <v>81</v>
      </c>
      <c r="D18" s="74" t="s">
        <v>94</v>
      </c>
      <c r="E18" s="49" t="s">
        <v>83</v>
      </c>
      <c r="F18" s="48" t="s">
        <v>120</v>
      </c>
      <c r="G18" s="50" t="s">
        <v>95</v>
      </c>
      <c r="H18" s="51">
        <v>46518.137735999997</v>
      </c>
      <c r="K18" s="59">
        <v>2024</v>
      </c>
      <c r="L18" s="57" t="s">
        <v>118</v>
      </c>
      <c r="M18" s="67">
        <v>986911.86348000006</v>
      </c>
    </row>
    <row r="19" spans="1:13" x14ac:dyDescent="0.25">
      <c r="A19" s="47">
        <v>2018</v>
      </c>
      <c r="B19" s="48" t="s">
        <v>96</v>
      </c>
      <c r="C19" s="57" t="s">
        <v>81</v>
      </c>
      <c r="D19" s="74" t="s">
        <v>94</v>
      </c>
      <c r="E19" s="49" t="s">
        <v>86</v>
      </c>
      <c r="F19" s="48" t="s">
        <v>121</v>
      </c>
      <c r="G19" s="50" t="s">
        <v>97</v>
      </c>
      <c r="H19" s="51">
        <v>95535.088999999993</v>
      </c>
      <c r="K19" s="59">
        <v>2024</v>
      </c>
      <c r="L19" s="57" t="s">
        <v>115</v>
      </c>
      <c r="M19" s="65">
        <v>-0.13392593651672063</v>
      </c>
    </row>
    <row r="20" spans="1:13" x14ac:dyDescent="0.25">
      <c r="A20" s="47">
        <v>2018</v>
      </c>
      <c r="B20" s="48" t="s">
        <v>98</v>
      </c>
      <c r="C20" s="57" t="s">
        <v>81</v>
      </c>
      <c r="D20" s="74" t="s">
        <v>89</v>
      </c>
      <c r="E20" s="49" t="s">
        <v>99</v>
      </c>
      <c r="F20" s="48" t="s">
        <v>120</v>
      </c>
      <c r="G20" s="49" t="s">
        <v>99</v>
      </c>
      <c r="H20" s="51">
        <v>294749.12236400001</v>
      </c>
      <c r="K20" s="59">
        <v>2024</v>
      </c>
      <c r="L20" s="57" t="s">
        <v>119</v>
      </c>
      <c r="M20" s="65">
        <v>-0.29471774616552315</v>
      </c>
    </row>
    <row r="21" spans="1:13" x14ac:dyDescent="0.25">
      <c r="A21" s="47">
        <v>2018</v>
      </c>
      <c r="B21" s="48" t="s">
        <v>101</v>
      </c>
      <c r="C21" s="57" t="s">
        <v>102</v>
      </c>
      <c r="D21" s="74" t="s">
        <v>102</v>
      </c>
      <c r="E21" s="49" t="s">
        <v>103</v>
      </c>
      <c r="F21" s="48" t="s">
        <v>120</v>
      </c>
      <c r="G21" s="50" t="s">
        <v>104</v>
      </c>
      <c r="H21" s="51">
        <v>231000</v>
      </c>
      <c r="K21" s="59">
        <v>2024</v>
      </c>
      <c r="L21" s="57" t="s">
        <v>111</v>
      </c>
      <c r="M21" s="66">
        <v>14.297061575279956</v>
      </c>
    </row>
    <row r="22" spans="1:13" x14ac:dyDescent="0.25">
      <c r="A22" s="47">
        <v>2018</v>
      </c>
      <c r="B22" s="48" t="s">
        <v>105</v>
      </c>
      <c r="C22" s="57" t="s">
        <v>102</v>
      </c>
      <c r="D22" s="74" t="s">
        <v>102</v>
      </c>
      <c r="E22" s="49" t="s">
        <v>106</v>
      </c>
      <c r="F22" s="48" t="s">
        <v>120</v>
      </c>
      <c r="G22" s="50" t="s">
        <v>107</v>
      </c>
      <c r="H22" s="51">
        <v>2074.5245</v>
      </c>
      <c r="K22" s="59">
        <v>2024</v>
      </c>
      <c r="L22" s="58" t="s">
        <v>112</v>
      </c>
      <c r="M22" s="68">
        <v>13.510087111293636</v>
      </c>
    </row>
    <row r="23" spans="1:13" x14ac:dyDescent="0.25">
      <c r="A23" s="47">
        <v>2018</v>
      </c>
      <c r="B23" s="48" t="s">
        <v>108</v>
      </c>
      <c r="C23" s="57" t="s">
        <v>109</v>
      </c>
      <c r="D23" s="74" t="s">
        <v>109</v>
      </c>
      <c r="E23" s="49" t="s">
        <v>109</v>
      </c>
      <c r="F23" s="48" t="s">
        <v>122</v>
      </c>
      <c r="G23" s="50" t="s">
        <v>110</v>
      </c>
      <c r="H23" s="51">
        <v>30673.945408185111</v>
      </c>
    </row>
    <row r="24" spans="1:13" x14ac:dyDescent="0.25">
      <c r="A24" s="47">
        <v>2020</v>
      </c>
      <c r="B24" s="48"/>
      <c r="C24" s="57"/>
      <c r="D24" s="74"/>
      <c r="E24" s="49"/>
      <c r="F24" s="48"/>
      <c r="G24" s="50"/>
      <c r="H24" s="51"/>
    </row>
    <row r="25" spans="1:13" x14ac:dyDescent="0.25">
      <c r="A25" s="47">
        <v>2022</v>
      </c>
      <c r="B25" s="48" t="s">
        <v>80</v>
      </c>
      <c r="C25" s="57" t="s">
        <v>81</v>
      </c>
      <c r="D25" s="57" t="s">
        <v>82</v>
      </c>
      <c r="E25" s="49" t="s">
        <v>83</v>
      </c>
      <c r="F25" s="48" t="s">
        <v>120</v>
      </c>
      <c r="G25" s="50" t="s">
        <v>84</v>
      </c>
      <c r="H25" s="51">
        <v>69741.189499999993</v>
      </c>
    </row>
    <row r="26" spans="1:13" x14ac:dyDescent="0.25">
      <c r="A26" s="47">
        <v>2022</v>
      </c>
      <c r="B26" s="48" t="s">
        <v>85</v>
      </c>
      <c r="C26" s="57" t="s">
        <v>81</v>
      </c>
      <c r="D26" s="57" t="s">
        <v>82</v>
      </c>
      <c r="E26" s="49" t="s">
        <v>86</v>
      </c>
      <c r="F26" s="48" t="s">
        <v>121</v>
      </c>
      <c r="G26" s="50" t="s">
        <v>87</v>
      </c>
      <c r="H26" s="51">
        <v>113879.95126</v>
      </c>
    </row>
    <row r="27" spans="1:13" x14ac:dyDescent="0.25">
      <c r="A27" s="47">
        <v>2022</v>
      </c>
      <c r="B27" s="48" t="s">
        <v>88</v>
      </c>
      <c r="C27" s="57" t="s">
        <v>81</v>
      </c>
      <c r="D27" s="74" t="s">
        <v>89</v>
      </c>
      <c r="E27" s="49" t="s">
        <v>83</v>
      </c>
      <c r="F27" s="48" t="s">
        <v>120</v>
      </c>
      <c r="G27" s="50" t="s">
        <v>90</v>
      </c>
      <c r="H27" s="51">
        <v>85536.7</v>
      </c>
    </row>
    <row r="28" spans="1:13" x14ac:dyDescent="0.25">
      <c r="A28" s="47">
        <v>2022</v>
      </c>
      <c r="B28" s="48" t="s">
        <v>91</v>
      </c>
      <c r="C28" s="57" t="s">
        <v>81</v>
      </c>
      <c r="D28" s="74" t="s">
        <v>89</v>
      </c>
      <c r="E28" s="49" t="s">
        <v>86</v>
      </c>
      <c r="F28" s="48" t="s">
        <v>121</v>
      </c>
      <c r="G28" s="50" t="s">
        <v>92</v>
      </c>
      <c r="H28" s="51">
        <v>219840.31596577881</v>
      </c>
    </row>
    <row r="29" spans="1:13" x14ac:dyDescent="0.25">
      <c r="A29" s="47">
        <v>2022</v>
      </c>
      <c r="B29" s="48" t="s">
        <v>93</v>
      </c>
      <c r="C29" s="57" t="s">
        <v>81</v>
      </c>
      <c r="D29" s="74" t="s">
        <v>94</v>
      </c>
      <c r="E29" s="49" t="s">
        <v>83</v>
      </c>
      <c r="F29" s="48" t="s">
        <v>120</v>
      </c>
      <c r="G29" s="50" t="s">
        <v>95</v>
      </c>
      <c r="H29" s="51">
        <v>42158.509793000005</v>
      </c>
    </row>
    <row r="30" spans="1:13" x14ac:dyDescent="0.25">
      <c r="A30" s="47">
        <v>2022</v>
      </c>
      <c r="B30" s="48" t="s">
        <v>96</v>
      </c>
      <c r="C30" s="57" t="s">
        <v>81</v>
      </c>
      <c r="D30" s="74" t="s">
        <v>94</v>
      </c>
      <c r="E30" s="49" t="s">
        <v>86</v>
      </c>
      <c r="F30" s="48" t="s">
        <v>121</v>
      </c>
      <c r="G30" s="50" t="s">
        <v>97</v>
      </c>
      <c r="H30" s="51">
        <v>101975.36995651857</v>
      </c>
    </row>
    <row r="31" spans="1:13" x14ac:dyDescent="0.25">
      <c r="A31" s="47">
        <v>2022</v>
      </c>
      <c r="B31" s="48" t="s">
        <v>98</v>
      </c>
      <c r="C31" s="57" t="s">
        <v>81</v>
      </c>
      <c r="D31" s="74" t="s">
        <v>89</v>
      </c>
      <c r="E31" s="49" t="s">
        <v>99</v>
      </c>
      <c r="F31" s="48" t="s">
        <v>120</v>
      </c>
      <c r="G31" s="49" t="s">
        <v>99</v>
      </c>
      <c r="H31" s="51">
        <v>236097.93227001766</v>
      </c>
    </row>
    <row r="32" spans="1:13" x14ac:dyDescent="0.25">
      <c r="A32" s="47">
        <v>2022</v>
      </c>
      <c r="B32" s="48" t="s">
        <v>101</v>
      </c>
      <c r="C32" s="57" t="s">
        <v>102</v>
      </c>
      <c r="D32" s="74" t="s">
        <v>102</v>
      </c>
      <c r="E32" s="49" t="s">
        <v>103</v>
      </c>
      <c r="F32" s="48" t="s">
        <v>120</v>
      </c>
      <c r="G32" s="50" t="s">
        <v>104</v>
      </c>
      <c r="H32" s="51">
        <v>237000</v>
      </c>
    </row>
    <row r="33" spans="1:8" x14ac:dyDescent="0.25">
      <c r="A33" s="47">
        <v>2022</v>
      </c>
      <c r="B33" s="48" t="s">
        <v>105</v>
      </c>
      <c r="C33" s="57" t="s">
        <v>102</v>
      </c>
      <c r="D33" s="74" t="s">
        <v>102</v>
      </c>
      <c r="E33" s="49" t="s">
        <v>106</v>
      </c>
      <c r="F33" s="48" t="s">
        <v>120</v>
      </c>
      <c r="G33" s="50" t="s">
        <v>107</v>
      </c>
      <c r="H33" s="51">
        <v>2074.5245</v>
      </c>
    </row>
    <row r="34" spans="1:8" x14ac:dyDescent="0.25">
      <c r="A34" s="47">
        <v>2022</v>
      </c>
      <c r="B34" s="48" t="s">
        <v>108</v>
      </c>
      <c r="C34" s="57" t="s">
        <v>109</v>
      </c>
      <c r="D34" s="74" t="s">
        <v>109</v>
      </c>
      <c r="E34" s="49" t="s">
        <v>109</v>
      </c>
      <c r="F34" s="48" t="s">
        <v>122</v>
      </c>
      <c r="G34" s="50" t="s">
        <v>110</v>
      </c>
      <c r="H34" s="51">
        <v>31219.14</v>
      </c>
    </row>
    <row r="35" spans="1:8" x14ac:dyDescent="0.25">
      <c r="A35" s="47">
        <v>2024</v>
      </c>
      <c r="B35" s="48" t="s">
        <v>80</v>
      </c>
      <c r="C35" s="57" t="s">
        <v>81</v>
      </c>
      <c r="D35" s="57" t="s">
        <v>82</v>
      </c>
      <c r="E35" s="49" t="s">
        <v>83</v>
      </c>
      <c r="F35" s="48" t="s">
        <v>120</v>
      </c>
      <c r="G35" s="50" t="s">
        <v>84</v>
      </c>
      <c r="H35" s="51">
        <v>55144.247499999998</v>
      </c>
    </row>
    <row r="36" spans="1:8" x14ac:dyDescent="0.25">
      <c r="A36" s="47">
        <v>2024</v>
      </c>
      <c r="B36" s="48" t="s">
        <v>85</v>
      </c>
      <c r="C36" s="57" t="s">
        <v>81</v>
      </c>
      <c r="D36" s="57" t="s">
        <v>82</v>
      </c>
      <c r="E36" s="49" t="s">
        <v>86</v>
      </c>
      <c r="F36" s="48" t="s">
        <v>121</v>
      </c>
      <c r="G36" s="50" t="s">
        <v>87</v>
      </c>
      <c r="H36" s="51">
        <v>104882.88294000001</v>
      </c>
    </row>
    <row r="37" spans="1:8" x14ac:dyDescent="0.25">
      <c r="A37" s="47">
        <v>2024</v>
      </c>
      <c r="B37" s="48" t="s">
        <v>88</v>
      </c>
      <c r="C37" s="57" t="s">
        <v>81</v>
      </c>
      <c r="D37" s="74" t="s">
        <v>89</v>
      </c>
      <c r="E37" s="49" t="s">
        <v>83</v>
      </c>
      <c r="F37" s="48" t="s">
        <v>120</v>
      </c>
      <c r="G37" s="50" t="s">
        <v>90</v>
      </c>
      <c r="H37" s="51">
        <v>78029.022100000002</v>
      </c>
    </row>
    <row r="38" spans="1:8" x14ac:dyDescent="0.25">
      <c r="A38" s="47">
        <v>2024</v>
      </c>
      <c r="B38" s="48" t="s">
        <v>91</v>
      </c>
      <c r="C38" s="57" t="s">
        <v>81</v>
      </c>
      <c r="D38" s="74" t="s">
        <v>89</v>
      </c>
      <c r="E38" s="49" t="s">
        <v>86</v>
      </c>
      <c r="F38" s="48" t="s">
        <v>121</v>
      </c>
      <c r="G38" s="50" t="s">
        <v>92</v>
      </c>
      <c r="H38" s="51">
        <v>219007.84814150477</v>
      </c>
    </row>
    <row r="39" spans="1:8" x14ac:dyDescent="0.25">
      <c r="A39" s="47">
        <v>2024</v>
      </c>
      <c r="B39" s="48" t="s">
        <v>93</v>
      </c>
      <c r="C39" s="57" t="s">
        <v>81</v>
      </c>
      <c r="D39" s="74" t="s">
        <v>94</v>
      </c>
      <c r="E39" s="49" t="s">
        <v>83</v>
      </c>
      <c r="F39" s="48" t="s">
        <v>120</v>
      </c>
      <c r="G39" s="50" t="s">
        <v>95</v>
      </c>
      <c r="H39" s="51">
        <v>35694.381276000007</v>
      </c>
    </row>
    <row r="40" spans="1:8" x14ac:dyDescent="0.25">
      <c r="A40" s="47">
        <v>2024</v>
      </c>
      <c r="B40" s="48" t="s">
        <v>96</v>
      </c>
      <c r="C40" s="57" t="s">
        <v>81</v>
      </c>
      <c r="D40" s="74" t="s">
        <v>94</v>
      </c>
      <c r="E40" s="49" t="s">
        <v>86</v>
      </c>
      <c r="F40" s="48" t="s">
        <v>121</v>
      </c>
      <c r="G40" s="50" t="s">
        <v>97</v>
      </c>
      <c r="H40" s="51">
        <v>92168.603198495271</v>
      </c>
    </row>
    <row r="41" spans="1:8" x14ac:dyDescent="0.25">
      <c r="A41" s="47">
        <v>2024</v>
      </c>
      <c r="B41" s="48" t="s">
        <v>98</v>
      </c>
      <c r="C41" s="57" t="s">
        <v>81</v>
      </c>
      <c r="D41" s="74" t="s">
        <v>89</v>
      </c>
      <c r="E41" s="49" t="s">
        <v>99</v>
      </c>
      <c r="F41" s="48" t="s">
        <v>120</v>
      </c>
      <c r="G41" s="49" t="s">
        <v>99</v>
      </c>
      <c r="H41" s="51">
        <v>128854.54382399999</v>
      </c>
    </row>
    <row r="42" spans="1:8" x14ac:dyDescent="0.25">
      <c r="A42" s="47">
        <v>2024</v>
      </c>
      <c r="B42" s="48" t="s">
        <v>101</v>
      </c>
      <c r="C42" s="57" t="s">
        <v>102</v>
      </c>
      <c r="D42" s="74" t="s">
        <v>102</v>
      </c>
      <c r="E42" s="49" t="s">
        <v>103</v>
      </c>
      <c r="F42" s="48" t="s">
        <v>120</v>
      </c>
      <c r="G42" s="50" t="s">
        <v>104</v>
      </c>
      <c r="H42" s="51">
        <v>236000</v>
      </c>
    </row>
    <row r="43" spans="1:8" x14ac:dyDescent="0.25">
      <c r="A43" s="47">
        <v>2024</v>
      </c>
      <c r="B43" s="48" t="s">
        <v>105</v>
      </c>
      <c r="C43" s="57" t="s">
        <v>102</v>
      </c>
      <c r="D43" s="74" t="s">
        <v>102</v>
      </c>
      <c r="E43" s="49" t="s">
        <v>106</v>
      </c>
      <c r="F43" s="48" t="s">
        <v>120</v>
      </c>
      <c r="G43" s="50" t="s">
        <v>107</v>
      </c>
      <c r="H43" s="51">
        <v>2074.5245</v>
      </c>
    </row>
    <row r="44" spans="1:8" x14ac:dyDescent="0.25">
      <c r="A44" s="52">
        <v>2024</v>
      </c>
      <c r="B44" s="53" t="s">
        <v>108</v>
      </c>
      <c r="C44" s="58" t="s">
        <v>109</v>
      </c>
      <c r="D44" s="75" t="s">
        <v>109</v>
      </c>
      <c r="E44" s="54" t="s">
        <v>109</v>
      </c>
      <c r="F44" s="53" t="s">
        <v>122</v>
      </c>
      <c r="G44" s="55" t="s">
        <v>110</v>
      </c>
      <c r="H44" s="56">
        <v>35055.81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FC38-BE92-428A-8698-17025619A414}">
  <dimension ref="A1:F9"/>
  <sheetViews>
    <sheetView workbookViewId="0">
      <selection activeCell="G13" sqref="G13"/>
    </sheetView>
  </sheetViews>
  <sheetFormatPr defaultRowHeight="15" x14ac:dyDescent="0.25"/>
  <cols>
    <col min="2" max="2" width="18.7109375" customWidth="1"/>
    <col min="3" max="3" width="12" customWidth="1"/>
    <col min="4" max="4" width="13.28515625" customWidth="1"/>
    <col min="5" max="5" width="13" customWidth="1"/>
    <col min="6" max="6" width="11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2018</v>
      </c>
      <c r="B2" s="6">
        <v>0.26</v>
      </c>
      <c r="C2" s="6">
        <v>0.04</v>
      </c>
      <c r="D2" s="6">
        <v>0.17</v>
      </c>
      <c r="E2" s="6">
        <v>1.6E-2</v>
      </c>
      <c r="F2" s="6">
        <v>0.51</v>
      </c>
    </row>
    <row r="3" spans="1:6" x14ac:dyDescent="0.25">
      <c r="A3" s="2">
        <v>2019</v>
      </c>
      <c r="B3" s="6">
        <v>0.17</v>
      </c>
      <c r="C3" s="6">
        <v>0.04</v>
      </c>
      <c r="D3" s="6">
        <v>0.18</v>
      </c>
      <c r="E3" s="6">
        <v>1.9E-2</v>
      </c>
      <c r="F3" s="6">
        <v>0.59</v>
      </c>
    </row>
    <row r="4" spans="1:6" x14ac:dyDescent="0.25">
      <c r="A4" s="2">
        <v>2020</v>
      </c>
      <c r="B4" s="6">
        <v>0.38</v>
      </c>
      <c r="C4" s="6">
        <v>0.04</v>
      </c>
      <c r="D4" s="6">
        <v>0.16</v>
      </c>
      <c r="E4" s="6">
        <v>1.2E-2</v>
      </c>
      <c r="F4" s="6">
        <v>0.42</v>
      </c>
    </row>
    <row r="5" spans="1:6" x14ac:dyDescent="0.25">
      <c r="A5" s="2">
        <v>2021</v>
      </c>
      <c r="B5" s="6" t="s">
        <v>6</v>
      </c>
      <c r="C5" s="6" t="s">
        <v>6</v>
      </c>
      <c r="D5" s="6" t="s">
        <v>6</v>
      </c>
      <c r="E5" s="6" t="s">
        <v>6</v>
      </c>
      <c r="F5" s="6" t="s">
        <v>6</v>
      </c>
    </row>
    <row r="6" spans="1:6" x14ac:dyDescent="0.25">
      <c r="A6" s="2">
        <v>2022</v>
      </c>
      <c r="B6" s="6">
        <v>0.47</v>
      </c>
      <c r="C6" s="6">
        <v>0.04</v>
      </c>
      <c r="D6" s="6">
        <v>0.14000000000000001</v>
      </c>
      <c r="E6" s="6">
        <v>4.0000000000000001E-3</v>
      </c>
      <c r="F6" s="6">
        <v>0.34</v>
      </c>
    </row>
    <row r="7" spans="1:6" x14ac:dyDescent="0.25">
      <c r="A7" s="2">
        <v>2023</v>
      </c>
      <c r="B7" s="6">
        <v>0.51</v>
      </c>
      <c r="C7" s="6">
        <v>0.04</v>
      </c>
      <c r="D7" s="6">
        <v>0.12</v>
      </c>
      <c r="E7" s="6">
        <v>4.0000000000000001E-3</v>
      </c>
      <c r="F7" s="6">
        <v>0.33</v>
      </c>
    </row>
    <row r="8" spans="1:6" x14ac:dyDescent="0.25">
      <c r="A8" s="2">
        <v>2024</v>
      </c>
      <c r="B8" s="6">
        <v>0.4698</v>
      </c>
      <c r="C8" s="6">
        <v>3.1300000000000001E-2</v>
      </c>
      <c r="D8" s="6">
        <v>0.10970000000000001</v>
      </c>
      <c r="E8" s="6">
        <v>4.3E-3</v>
      </c>
      <c r="F8" s="6">
        <v>0.38100000000000001</v>
      </c>
    </row>
    <row r="9" spans="1:6" x14ac:dyDescent="0.25">
      <c r="A9" s="2">
        <v>2025</v>
      </c>
      <c r="B9" s="6">
        <v>0.42520000000000002</v>
      </c>
      <c r="C9" s="6">
        <v>2.7900000000000001E-2</v>
      </c>
      <c r="D9" s="6">
        <v>0.11559999999999999</v>
      </c>
      <c r="E9" s="6">
        <v>4.1000000000000003E-3</v>
      </c>
      <c r="F9" s="6">
        <v>0.42370000000000002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AD53-652E-4772-8C56-AADC1F3C975A}">
  <dimension ref="A1:M45"/>
  <sheetViews>
    <sheetView workbookViewId="0"/>
  </sheetViews>
  <sheetFormatPr defaultRowHeight="15" x14ac:dyDescent="0.25"/>
  <cols>
    <col min="1" max="1" width="29.7109375" style="23" customWidth="1"/>
    <col min="2" max="7" width="16" style="23" customWidth="1"/>
    <col min="8" max="10" width="9.140625" style="11"/>
    <col min="11" max="11" width="28.5703125" style="11" bestFit="1" customWidth="1"/>
    <col min="12" max="12" width="13.140625" style="11" bestFit="1" customWidth="1"/>
    <col min="13" max="13" width="14.140625" style="11" bestFit="1" customWidth="1"/>
    <col min="14" max="16384" width="9.140625" style="11"/>
  </cols>
  <sheetData>
    <row r="1" spans="1:13" s="27" customFormat="1" ht="51" x14ac:dyDescent="0.25">
      <c r="A1" s="24" t="s">
        <v>7</v>
      </c>
      <c r="B1" s="25" t="s">
        <v>30</v>
      </c>
      <c r="C1" s="25" t="s">
        <v>38</v>
      </c>
      <c r="D1" s="25" t="s">
        <v>31</v>
      </c>
      <c r="E1" s="25" t="s">
        <v>32</v>
      </c>
      <c r="F1" s="25" t="s">
        <v>33</v>
      </c>
      <c r="G1" s="26" t="s">
        <v>34</v>
      </c>
      <c r="K1" s="28" t="s">
        <v>35</v>
      </c>
      <c r="L1" s="28" t="s">
        <v>36</v>
      </c>
      <c r="M1" s="28" t="s">
        <v>37</v>
      </c>
    </row>
    <row r="2" spans="1:13" x14ac:dyDescent="0.25">
      <c r="A2" s="12" t="s">
        <v>8</v>
      </c>
      <c r="B2" s="13">
        <v>44926</v>
      </c>
      <c r="C2" s="14">
        <v>117234.6</v>
      </c>
      <c r="D2" s="14">
        <v>297872.7</v>
      </c>
      <c r="E2" s="14">
        <v>415107.3</v>
      </c>
      <c r="F2" s="14">
        <v>124.4</v>
      </c>
      <c r="G2" s="15">
        <v>30.5</v>
      </c>
      <c r="K2" s="16" t="s">
        <v>8</v>
      </c>
      <c r="L2" s="16">
        <v>42.003103000000003</v>
      </c>
      <c r="M2" s="16">
        <v>-93.606590999999995</v>
      </c>
    </row>
    <row r="3" spans="1:13" x14ac:dyDescent="0.25">
      <c r="A3" s="12" t="s">
        <v>9</v>
      </c>
      <c r="B3" s="13">
        <v>44926</v>
      </c>
      <c r="C3" s="14">
        <v>72826</v>
      </c>
      <c r="D3" s="14">
        <v>0</v>
      </c>
      <c r="E3" s="14">
        <v>72826</v>
      </c>
      <c r="F3" s="14">
        <v>36.4</v>
      </c>
      <c r="G3" s="15">
        <v>9.1</v>
      </c>
      <c r="K3" s="17" t="s">
        <v>9</v>
      </c>
      <c r="L3" s="17">
        <v>42.026176999999997</v>
      </c>
      <c r="M3" s="17">
        <v>-93.609538000000001</v>
      </c>
    </row>
    <row r="4" spans="1:13" x14ac:dyDescent="0.25">
      <c r="A4" s="12" t="s">
        <v>10</v>
      </c>
      <c r="B4" s="13">
        <v>44926</v>
      </c>
      <c r="C4" s="14">
        <v>47962.9</v>
      </c>
      <c r="D4" s="14">
        <v>37203.4</v>
      </c>
      <c r="E4" s="14">
        <v>85166.3</v>
      </c>
      <c r="F4" s="14">
        <v>21.8</v>
      </c>
      <c r="G4" s="15">
        <v>8</v>
      </c>
      <c r="K4" s="17" t="s">
        <v>10</v>
      </c>
      <c r="L4" s="17">
        <v>42.029031000000003</v>
      </c>
      <c r="M4" s="17">
        <v>-93.606196999999995</v>
      </c>
    </row>
    <row r="5" spans="1:13" x14ac:dyDescent="0.25">
      <c r="A5" s="12" t="s">
        <v>11</v>
      </c>
      <c r="B5" s="13">
        <v>44926</v>
      </c>
      <c r="C5" s="14">
        <v>6077975.7000000002</v>
      </c>
      <c r="D5" s="14">
        <v>715103.7</v>
      </c>
      <c r="E5" s="14">
        <v>6793079.4000000004</v>
      </c>
      <c r="F5" s="14">
        <v>112.3</v>
      </c>
      <c r="G5" s="15">
        <v>800.1</v>
      </c>
      <c r="K5" s="17" t="s">
        <v>11</v>
      </c>
      <c r="L5" s="17">
        <v>42.026359999999997</v>
      </c>
      <c r="M5" s="17">
        <v>-93.617778000000001</v>
      </c>
    </row>
    <row r="6" spans="1:13" x14ac:dyDescent="0.25">
      <c r="A6" s="12" t="s">
        <v>12</v>
      </c>
      <c r="B6" s="13">
        <v>44926</v>
      </c>
      <c r="C6" s="14">
        <v>924472.9</v>
      </c>
      <c r="D6" s="14">
        <v>0</v>
      </c>
      <c r="E6" s="14">
        <v>924472.9</v>
      </c>
      <c r="F6" s="14">
        <v>462.2</v>
      </c>
      <c r="G6" s="15">
        <v>115.9</v>
      </c>
      <c r="K6" s="17" t="s">
        <v>12</v>
      </c>
      <c r="L6" s="17">
        <v>42.021089000000003</v>
      </c>
      <c r="M6" s="17">
        <v>-93.652914999999993</v>
      </c>
    </row>
    <row r="7" spans="1:13" x14ac:dyDescent="0.25">
      <c r="A7" s="12" t="s">
        <v>13</v>
      </c>
      <c r="B7" s="13">
        <v>44926</v>
      </c>
      <c r="C7" s="14">
        <v>203367.6</v>
      </c>
      <c r="D7" s="14">
        <v>0</v>
      </c>
      <c r="E7" s="14">
        <v>203367.6</v>
      </c>
      <c r="F7" s="14">
        <v>45.4</v>
      </c>
      <c r="G7" s="15">
        <v>25.5</v>
      </c>
      <c r="K7" s="17" t="s">
        <v>13</v>
      </c>
      <c r="L7" s="17">
        <v>42.026189000000002</v>
      </c>
      <c r="M7" s="17">
        <v>-93.608283</v>
      </c>
    </row>
    <row r="8" spans="1:13" x14ac:dyDescent="0.25">
      <c r="A8" s="12" t="s">
        <v>14</v>
      </c>
      <c r="B8" s="13">
        <v>44926</v>
      </c>
      <c r="C8" s="14">
        <v>1218650.6000000001</v>
      </c>
      <c r="D8" s="14">
        <v>0</v>
      </c>
      <c r="E8" s="14">
        <v>1218650.6000000001</v>
      </c>
      <c r="F8" s="14">
        <v>49.8</v>
      </c>
      <c r="G8" s="15">
        <v>152.80000000000001</v>
      </c>
      <c r="K8" s="17" t="s">
        <v>14</v>
      </c>
      <c r="L8" s="17">
        <v>42.024884</v>
      </c>
      <c r="M8" s="17">
        <v>-93.583804999999998</v>
      </c>
    </row>
    <row r="9" spans="1:13" x14ac:dyDescent="0.25">
      <c r="A9" s="12" t="s">
        <v>15</v>
      </c>
      <c r="B9" s="13">
        <v>44926</v>
      </c>
      <c r="C9" s="14">
        <v>326375.40000000002</v>
      </c>
      <c r="D9" s="14">
        <v>580983.30000000005</v>
      </c>
      <c r="E9" s="14">
        <v>907358.8</v>
      </c>
      <c r="F9" s="14">
        <v>67.7</v>
      </c>
      <c r="G9" s="15">
        <v>71.8</v>
      </c>
      <c r="K9" s="17" t="s">
        <v>15</v>
      </c>
      <c r="L9" s="17">
        <v>42.034863999999999</v>
      </c>
      <c r="M9" s="17">
        <v>-93.615110999999999</v>
      </c>
    </row>
    <row r="10" spans="1:13" x14ac:dyDescent="0.25">
      <c r="A10" s="12" t="s">
        <v>16</v>
      </c>
      <c r="B10" s="13">
        <v>44926</v>
      </c>
      <c r="C10" s="14">
        <v>165211.20000000001</v>
      </c>
      <c r="D10" s="14">
        <v>240006</v>
      </c>
      <c r="E10" s="14">
        <v>405217.3</v>
      </c>
      <c r="F10" s="14">
        <v>54</v>
      </c>
      <c r="G10" s="15">
        <v>33.5</v>
      </c>
      <c r="K10" s="17" t="s">
        <v>16</v>
      </c>
      <c r="L10" s="17">
        <v>42.021608000000001</v>
      </c>
      <c r="M10" s="17">
        <v>-93.649687999999998</v>
      </c>
    </row>
    <row r="11" spans="1:13" x14ac:dyDescent="0.25">
      <c r="A11" s="12" t="s">
        <v>17</v>
      </c>
      <c r="B11" s="13">
        <v>44926</v>
      </c>
      <c r="C11" s="14">
        <v>180513.9</v>
      </c>
      <c r="D11" s="14">
        <v>605981.80000000005</v>
      </c>
      <c r="E11" s="14">
        <v>786495.8</v>
      </c>
      <c r="F11" s="14">
        <v>131.1</v>
      </c>
      <c r="G11" s="15">
        <v>54.8</v>
      </c>
      <c r="K11" s="17" t="s">
        <v>17</v>
      </c>
      <c r="L11" s="17">
        <v>42.001272999999998</v>
      </c>
      <c r="M11" s="17">
        <v>-93.605081999999996</v>
      </c>
    </row>
    <row r="12" spans="1:13" x14ac:dyDescent="0.25">
      <c r="A12" s="12" t="s">
        <v>18</v>
      </c>
      <c r="B12" s="13">
        <v>44926</v>
      </c>
      <c r="C12" s="14">
        <v>979196.5</v>
      </c>
      <c r="D12" s="14">
        <v>920499.9</v>
      </c>
      <c r="E12" s="14">
        <v>1899696.5</v>
      </c>
      <c r="F12" s="14">
        <v>949.8</v>
      </c>
      <c r="G12" s="15">
        <v>171.7</v>
      </c>
      <c r="K12" s="17" t="s">
        <v>18</v>
      </c>
      <c r="L12" s="17">
        <v>42.036115000000002</v>
      </c>
      <c r="M12" s="17">
        <v>-93.631398000000004</v>
      </c>
    </row>
    <row r="13" spans="1:13" x14ac:dyDescent="0.25">
      <c r="A13" s="12" t="s">
        <v>19</v>
      </c>
      <c r="B13" s="13">
        <v>44926</v>
      </c>
      <c r="C13" s="14">
        <v>177201</v>
      </c>
      <c r="D13" s="14">
        <v>83023.899999999994</v>
      </c>
      <c r="E13" s="14">
        <v>260224.9</v>
      </c>
      <c r="F13" s="14">
        <v>72.3</v>
      </c>
      <c r="G13" s="15">
        <v>26.6</v>
      </c>
      <c r="K13" s="17" t="s">
        <v>19</v>
      </c>
      <c r="L13" s="17">
        <v>42.04392</v>
      </c>
      <c r="M13" s="17">
        <v>-93.606932999999998</v>
      </c>
    </row>
    <row r="14" spans="1:13" x14ac:dyDescent="0.25">
      <c r="A14" s="12" t="s">
        <v>20</v>
      </c>
      <c r="B14" s="13">
        <v>44926</v>
      </c>
      <c r="C14" s="14">
        <v>3396027.6</v>
      </c>
      <c r="D14" s="14">
        <v>2856778.7</v>
      </c>
      <c r="E14" s="14">
        <v>6252806.2999999998</v>
      </c>
      <c r="F14" s="14">
        <v>140.5</v>
      </c>
      <c r="G14" s="15">
        <v>577.5</v>
      </c>
      <c r="K14" s="17" t="s">
        <v>20</v>
      </c>
      <c r="L14" s="17">
        <v>42.009197</v>
      </c>
      <c r="M14" s="17">
        <v>-93.650839000000005</v>
      </c>
    </row>
    <row r="15" spans="1:13" x14ac:dyDescent="0.25">
      <c r="A15" s="12" t="s">
        <v>21</v>
      </c>
      <c r="B15" s="13">
        <v>44926</v>
      </c>
      <c r="C15" s="14">
        <v>2807328.4</v>
      </c>
      <c r="D15" s="14">
        <v>1300968</v>
      </c>
      <c r="E15" s="14">
        <v>4108296.5</v>
      </c>
      <c r="F15" s="14">
        <v>82.2</v>
      </c>
      <c r="G15" s="15">
        <v>421.1</v>
      </c>
      <c r="K15" s="17" t="s">
        <v>21</v>
      </c>
      <c r="L15" s="17">
        <v>42.026423000000001</v>
      </c>
      <c r="M15" s="17">
        <v>-93.612568999999993</v>
      </c>
    </row>
    <row r="16" spans="1:13" x14ac:dyDescent="0.25">
      <c r="A16" s="12" t="s">
        <v>22</v>
      </c>
      <c r="B16" s="13">
        <v>44926</v>
      </c>
      <c r="C16" s="14">
        <v>73849.5</v>
      </c>
      <c r="D16" s="14">
        <v>317954.5</v>
      </c>
      <c r="E16" s="14">
        <v>391804.1</v>
      </c>
      <c r="F16" s="14">
        <v>60.3</v>
      </c>
      <c r="G16" s="15">
        <v>26.1</v>
      </c>
      <c r="K16" s="17" t="s">
        <v>22</v>
      </c>
      <c r="L16" s="17">
        <v>42.008420000000001</v>
      </c>
      <c r="M16" s="17">
        <v>-93.647964999999999</v>
      </c>
    </row>
    <row r="17" spans="1:13" x14ac:dyDescent="0.25">
      <c r="A17" s="12" t="s">
        <v>23</v>
      </c>
      <c r="B17" s="13">
        <v>44926</v>
      </c>
      <c r="C17" s="14">
        <v>33661.5</v>
      </c>
      <c r="D17" s="14">
        <v>218248.2</v>
      </c>
      <c r="E17" s="14">
        <v>251909.7</v>
      </c>
      <c r="F17" s="14">
        <v>63</v>
      </c>
      <c r="G17" s="15">
        <v>15.8</v>
      </c>
      <c r="K17" s="17" t="s">
        <v>23</v>
      </c>
      <c r="L17" s="17">
        <v>42.034216999999998</v>
      </c>
      <c r="M17" s="17">
        <v>-93.603577000000001</v>
      </c>
    </row>
    <row r="18" spans="1:13" x14ac:dyDescent="0.25">
      <c r="A18" s="12" t="s">
        <v>24</v>
      </c>
      <c r="B18" s="13">
        <v>44926</v>
      </c>
      <c r="C18" s="14">
        <v>599621.69999999995</v>
      </c>
      <c r="D18" s="14">
        <v>1870731.5</v>
      </c>
      <c r="E18" s="14">
        <v>2470353.2000000002</v>
      </c>
      <c r="F18" s="14">
        <v>71.8</v>
      </c>
      <c r="G18" s="15">
        <v>174.5</v>
      </c>
      <c r="K18" s="17" t="s">
        <v>24</v>
      </c>
      <c r="L18" s="17">
        <v>42.025744000000003</v>
      </c>
      <c r="M18" s="17">
        <v>-93.583759999999998</v>
      </c>
    </row>
    <row r="19" spans="1:13" x14ac:dyDescent="0.25">
      <c r="A19" s="12" t="s">
        <v>25</v>
      </c>
      <c r="B19" s="13">
        <v>44926</v>
      </c>
      <c r="C19" s="14">
        <v>9326597</v>
      </c>
      <c r="D19" s="14">
        <v>0</v>
      </c>
      <c r="E19" s="14">
        <v>9326597</v>
      </c>
      <c r="F19" s="14">
        <v>356</v>
      </c>
      <c r="G19" s="15">
        <v>1169.4000000000001</v>
      </c>
      <c r="K19" s="17" t="s">
        <v>25</v>
      </c>
      <c r="L19" s="17">
        <v>42.023302000000001</v>
      </c>
      <c r="M19" s="17">
        <v>-93.606151999999994</v>
      </c>
    </row>
    <row r="20" spans="1:13" x14ac:dyDescent="0.25">
      <c r="A20" s="12" t="s">
        <v>26</v>
      </c>
      <c r="B20" s="13">
        <v>44926</v>
      </c>
      <c r="C20" s="14">
        <v>0</v>
      </c>
      <c r="D20" s="14">
        <v>7457015.2000000002</v>
      </c>
      <c r="E20" s="14">
        <v>7457015.2000000002</v>
      </c>
      <c r="F20" s="14">
        <v>126.4</v>
      </c>
      <c r="G20" s="15">
        <v>396.1</v>
      </c>
      <c r="K20" s="17" t="s">
        <v>26</v>
      </c>
      <c r="L20" s="17">
        <v>41.952382999999998</v>
      </c>
      <c r="M20" s="17">
        <v>-93.565607999999997</v>
      </c>
    </row>
    <row r="21" spans="1:13" x14ac:dyDescent="0.25">
      <c r="A21" s="12" t="s">
        <v>27</v>
      </c>
      <c r="B21" s="13">
        <v>44926</v>
      </c>
      <c r="C21" s="14">
        <v>863633</v>
      </c>
      <c r="D21" s="14">
        <v>1780755.5</v>
      </c>
      <c r="E21" s="14">
        <v>2644388.4</v>
      </c>
      <c r="F21" s="14">
        <v>433.5</v>
      </c>
      <c r="G21" s="15">
        <v>202.9</v>
      </c>
      <c r="K21" s="17" t="s">
        <v>27</v>
      </c>
      <c r="L21" s="17">
        <v>42.025801000000001</v>
      </c>
      <c r="M21" s="17">
        <v>-93.607399000000001</v>
      </c>
    </row>
    <row r="22" spans="1:13" x14ac:dyDescent="0.25">
      <c r="A22" s="12" t="s">
        <v>28</v>
      </c>
      <c r="B22" s="13">
        <v>44926</v>
      </c>
      <c r="C22" s="14">
        <v>2662383.7000000002</v>
      </c>
      <c r="D22" s="14">
        <v>3263031.6</v>
      </c>
      <c r="E22" s="14">
        <v>5925415.2000000002</v>
      </c>
      <c r="F22" s="14">
        <v>90.1</v>
      </c>
      <c r="G22" s="15">
        <v>507.1</v>
      </c>
      <c r="K22" s="17" t="s">
        <v>28</v>
      </c>
      <c r="L22" s="17">
        <v>42.027596000000003</v>
      </c>
      <c r="M22" s="17">
        <v>-93.634641999999999</v>
      </c>
    </row>
    <row r="23" spans="1:13" x14ac:dyDescent="0.25">
      <c r="A23" s="12" t="s">
        <v>29</v>
      </c>
      <c r="B23" s="13">
        <v>44926</v>
      </c>
      <c r="C23" s="14">
        <v>5688784.0999999996</v>
      </c>
      <c r="D23" s="14">
        <v>4897696.9000000004</v>
      </c>
      <c r="E23" s="14">
        <v>10586481.1</v>
      </c>
      <c r="F23" s="14">
        <v>91.9</v>
      </c>
      <c r="G23" s="15">
        <v>973.4</v>
      </c>
      <c r="K23" s="18" t="s">
        <v>29</v>
      </c>
      <c r="L23" s="18">
        <v>42.033856999999998</v>
      </c>
      <c r="M23" s="18">
        <v>-93.590130000000002</v>
      </c>
    </row>
    <row r="24" spans="1:13" x14ac:dyDescent="0.25">
      <c r="A24" s="12" t="s">
        <v>8</v>
      </c>
      <c r="B24" s="13">
        <v>45291</v>
      </c>
      <c r="C24" s="14">
        <v>128449.8</v>
      </c>
      <c r="D24" s="14">
        <v>275326.7</v>
      </c>
      <c r="E24" s="14">
        <v>403776.5</v>
      </c>
      <c r="F24" s="14">
        <v>121</v>
      </c>
      <c r="G24" s="15">
        <v>30.7</v>
      </c>
    </row>
    <row r="25" spans="1:13" x14ac:dyDescent="0.25">
      <c r="A25" s="12" t="s">
        <v>9</v>
      </c>
      <c r="B25" s="13">
        <v>45291</v>
      </c>
      <c r="C25" s="14">
        <v>112118.9</v>
      </c>
      <c r="D25" s="14">
        <v>0</v>
      </c>
      <c r="E25" s="14">
        <v>112118.9</v>
      </c>
      <c r="F25" s="14">
        <v>56.1</v>
      </c>
      <c r="G25" s="15">
        <v>14.1</v>
      </c>
    </row>
    <row r="26" spans="1:13" x14ac:dyDescent="0.25">
      <c r="A26" s="12" t="s">
        <v>10</v>
      </c>
      <c r="B26" s="13">
        <v>45291</v>
      </c>
      <c r="C26" s="14">
        <v>44208.4</v>
      </c>
      <c r="D26" s="14">
        <v>33724.400000000001</v>
      </c>
      <c r="E26" s="14">
        <v>77932.800000000003</v>
      </c>
      <c r="F26" s="14">
        <v>20</v>
      </c>
      <c r="G26" s="15">
        <v>7.3</v>
      </c>
    </row>
    <row r="27" spans="1:13" x14ac:dyDescent="0.25">
      <c r="A27" s="12" t="s">
        <v>11</v>
      </c>
      <c r="B27" s="13">
        <v>45291</v>
      </c>
      <c r="C27" s="14">
        <v>5690252</v>
      </c>
      <c r="D27" s="14">
        <v>661482.69999999995</v>
      </c>
      <c r="E27" s="14">
        <v>6351734.7000000002</v>
      </c>
      <c r="F27" s="14">
        <v>105</v>
      </c>
      <c r="G27" s="15">
        <v>748.6</v>
      </c>
    </row>
    <row r="28" spans="1:13" x14ac:dyDescent="0.25">
      <c r="A28" s="12" t="s">
        <v>12</v>
      </c>
      <c r="B28" s="13">
        <v>45291</v>
      </c>
      <c r="C28" s="14">
        <v>891011.6</v>
      </c>
      <c r="D28" s="14">
        <v>0</v>
      </c>
      <c r="E28" s="14">
        <v>891011.6</v>
      </c>
      <c r="F28" s="14">
        <v>445.5</v>
      </c>
      <c r="G28" s="15">
        <v>111.7</v>
      </c>
    </row>
    <row r="29" spans="1:13" x14ac:dyDescent="0.25">
      <c r="A29" s="12" t="s">
        <v>13</v>
      </c>
      <c r="B29" s="13">
        <v>45291</v>
      </c>
      <c r="C29" s="14">
        <v>163276.4</v>
      </c>
      <c r="D29" s="14">
        <v>0</v>
      </c>
      <c r="E29" s="14">
        <v>163276.4</v>
      </c>
      <c r="F29" s="14">
        <v>36.5</v>
      </c>
      <c r="G29" s="15">
        <v>20.5</v>
      </c>
    </row>
    <row r="30" spans="1:13" x14ac:dyDescent="0.25">
      <c r="A30" s="12" t="s">
        <v>14</v>
      </c>
      <c r="B30" s="13">
        <v>45291</v>
      </c>
      <c r="C30" s="14">
        <v>1139641.6000000001</v>
      </c>
      <c r="D30" s="14">
        <v>0</v>
      </c>
      <c r="E30" s="14">
        <v>1139641.6000000001</v>
      </c>
      <c r="F30" s="14">
        <v>46.6</v>
      </c>
      <c r="G30" s="15">
        <v>142.9</v>
      </c>
    </row>
    <row r="31" spans="1:13" x14ac:dyDescent="0.25">
      <c r="A31" s="12" t="s">
        <v>15</v>
      </c>
      <c r="B31" s="13">
        <v>45291</v>
      </c>
      <c r="C31" s="14">
        <v>289363.7</v>
      </c>
      <c r="D31" s="14">
        <v>479745.2</v>
      </c>
      <c r="E31" s="14">
        <v>769108.9</v>
      </c>
      <c r="F31" s="14">
        <v>57.4</v>
      </c>
      <c r="G31" s="15">
        <v>61.8</v>
      </c>
    </row>
    <row r="32" spans="1:13" x14ac:dyDescent="0.25">
      <c r="A32" s="12" t="s">
        <v>16</v>
      </c>
      <c r="B32" s="13">
        <v>45291</v>
      </c>
      <c r="C32" s="14">
        <v>147089.29999999999</v>
      </c>
      <c r="D32" s="14">
        <v>187912.9</v>
      </c>
      <c r="E32" s="14">
        <v>335002.2</v>
      </c>
      <c r="F32" s="14">
        <v>44.7</v>
      </c>
      <c r="G32" s="15">
        <v>28.4</v>
      </c>
    </row>
    <row r="33" spans="1:7" x14ac:dyDescent="0.25">
      <c r="A33" s="12" t="s">
        <v>17</v>
      </c>
      <c r="B33" s="13">
        <v>45291</v>
      </c>
      <c r="C33" s="14">
        <v>190997.5</v>
      </c>
      <c r="D33" s="14">
        <v>438524.2</v>
      </c>
      <c r="E33" s="14">
        <v>629521.69999999995</v>
      </c>
      <c r="F33" s="14">
        <v>104.9</v>
      </c>
      <c r="G33" s="15">
        <v>47.2</v>
      </c>
    </row>
    <row r="34" spans="1:7" x14ac:dyDescent="0.25">
      <c r="A34" s="12" t="s">
        <v>18</v>
      </c>
      <c r="B34" s="13">
        <v>45291</v>
      </c>
      <c r="C34" s="14">
        <v>1062243.3999999999</v>
      </c>
      <c r="D34" s="14">
        <v>694599.9</v>
      </c>
      <c r="E34" s="14">
        <v>1756843.3</v>
      </c>
      <c r="F34" s="14">
        <v>878.4</v>
      </c>
      <c r="G34" s="15">
        <v>170.1</v>
      </c>
    </row>
    <row r="35" spans="1:7" x14ac:dyDescent="0.25">
      <c r="A35" s="12" t="s">
        <v>19</v>
      </c>
      <c r="B35" s="13">
        <v>45291</v>
      </c>
      <c r="C35" s="14">
        <v>190048.7</v>
      </c>
      <c r="D35" s="14">
        <v>35740.6</v>
      </c>
      <c r="E35" s="14">
        <v>225789.3</v>
      </c>
      <c r="F35" s="14">
        <v>62.7</v>
      </c>
      <c r="G35" s="15">
        <v>25.7</v>
      </c>
    </row>
    <row r="36" spans="1:7" x14ac:dyDescent="0.25">
      <c r="A36" s="12" t="s">
        <v>20</v>
      </c>
      <c r="B36" s="13">
        <v>45291</v>
      </c>
      <c r="C36" s="14">
        <v>3240175.7</v>
      </c>
      <c r="D36" s="14">
        <v>2819429.8</v>
      </c>
      <c r="E36" s="14">
        <v>6059605.5999999996</v>
      </c>
      <c r="F36" s="14">
        <v>136.19999999999999</v>
      </c>
      <c r="G36" s="15">
        <v>556</v>
      </c>
    </row>
    <row r="37" spans="1:7" x14ac:dyDescent="0.25">
      <c r="A37" s="12" t="s">
        <v>21</v>
      </c>
      <c r="B37" s="13">
        <v>45291</v>
      </c>
      <c r="C37" s="14">
        <v>2637090.7999999998</v>
      </c>
      <c r="D37" s="14">
        <v>1126191</v>
      </c>
      <c r="E37" s="14">
        <v>3763281.7</v>
      </c>
      <c r="F37" s="14">
        <v>75.3</v>
      </c>
      <c r="G37" s="15">
        <v>390.5</v>
      </c>
    </row>
    <row r="38" spans="1:7" x14ac:dyDescent="0.25">
      <c r="A38" s="12" t="s">
        <v>22</v>
      </c>
      <c r="B38" s="13">
        <v>45291</v>
      </c>
      <c r="C38" s="14">
        <v>71873.600000000006</v>
      </c>
      <c r="D38" s="14">
        <v>256160.9</v>
      </c>
      <c r="E38" s="14">
        <v>328034.5</v>
      </c>
      <c r="F38" s="14">
        <v>50.5</v>
      </c>
      <c r="G38" s="15">
        <v>22.6</v>
      </c>
    </row>
    <row r="39" spans="1:7" x14ac:dyDescent="0.25">
      <c r="A39" s="12" t="s">
        <v>23</v>
      </c>
      <c r="B39" s="13">
        <v>45291</v>
      </c>
      <c r="C39" s="14">
        <v>36379.599999999999</v>
      </c>
      <c r="D39" s="14">
        <v>190339.20000000001</v>
      </c>
      <c r="E39" s="14">
        <v>226718.8</v>
      </c>
      <c r="F39" s="14">
        <v>56.7</v>
      </c>
      <c r="G39" s="15">
        <v>14.7</v>
      </c>
    </row>
    <row r="40" spans="1:7" x14ac:dyDescent="0.25">
      <c r="A40" s="12" t="s">
        <v>24</v>
      </c>
      <c r="B40" s="13">
        <v>45291</v>
      </c>
      <c r="C40" s="14">
        <v>612000.5</v>
      </c>
      <c r="D40" s="14">
        <v>1366868.5</v>
      </c>
      <c r="E40" s="14">
        <v>1978869</v>
      </c>
      <c r="F40" s="14">
        <v>57.5</v>
      </c>
      <c r="G40" s="15">
        <v>149.30000000000001</v>
      </c>
    </row>
    <row r="41" spans="1:7" x14ac:dyDescent="0.25">
      <c r="A41" s="12" t="s">
        <v>25</v>
      </c>
      <c r="B41" s="13">
        <v>45291</v>
      </c>
      <c r="C41" s="14">
        <v>9590823.5999999996</v>
      </c>
      <c r="D41" s="14">
        <v>0</v>
      </c>
      <c r="E41" s="14">
        <v>9590823.5999999996</v>
      </c>
      <c r="F41" s="14">
        <v>366.1</v>
      </c>
      <c r="G41" s="15">
        <v>1202.5</v>
      </c>
    </row>
    <row r="42" spans="1:7" x14ac:dyDescent="0.25">
      <c r="A42" s="12" t="s">
        <v>26</v>
      </c>
      <c r="B42" s="13">
        <v>45291</v>
      </c>
      <c r="C42" s="14">
        <v>0</v>
      </c>
      <c r="D42" s="14">
        <v>5960459.7999999998</v>
      </c>
      <c r="E42" s="14">
        <v>5960459.7999999998</v>
      </c>
      <c r="F42" s="14">
        <v>101</v>
      </c>
      <c r="G42" s="15">
        <v>316.60000000000002</v>
      </c>
    </row>
    <row r="43" spans="1:7" x14ac:dyDescent="0.25">
      <c r="A43" s="12" t="s">
        <v>27</v>
      </c>
      <c r="B43" s="13">
        <v>45291</v>
      </c>
      <c r="C43" s="14">
        <v>861496.8</v>
      </c>
      <c r="D43" s="14">
        <v>1811703.4</v>
      </c>
      <c r="E43" s="14">
        <v>2673200.2000000002</v>
      </c>
      <c r="F43" s="14">
        <v>438.2</v>
      </c>
      <c r="G43" s="15">
        <v>204.2</v>
      </c>
    </row>
    <row r="44" spans="1:7" x14ac:dyDescent="0.25">
      <c r="A44" s="12" t="s">
        <v>28</v>
      </c>
      <c r="B44" s="13">
        <v>45291</v>
      </c>
      <c r="C44" s="14">
        <v>2585613.6</v>
      </c>
      <c r="D44" s="14">
        <v>2614611.5</v>
      </c>
      <c r="E44" s="14">
        <v>5200225.0999999996</v>
      </c>
      <c r="F44" s="14">
        <v>79</v>
      </c>
      <c r="G44" s="15">
        <v>463.1</v>
      </c>
    </row>
    <row r="45" spans="1:7" x14ac:dyDescent="0.25">
      <c r="A45" s="19" t="s">
        <v>29</v>
      </c>
      <c r="B45" s="20">
        <v>45291</v>
      </c>
      <c r="C45" s="21">
        <v>6702402.2999999998</v>
      </c>
      <c r="D45" s="21">
        <v>4617454.7</v>
      </c>
      <c r="E45" s="21">
        <v>11319857</v>
      </c>
      <c r="F45" s="21">
        <v>98.3</v>
      </c>
      <c r="G45" s="22">
        <v>1085.5999999999999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82B-DFDD-4943-A33E-444D38C5EA87}">
  <dimension ref="A1:L8"/>
  <sheetViews>
    <sheetView workbookViewId="0">
      <selection activeCell="L6" sqref="L6"/>
    </sheetView>
  </sheetViews>
  <sheetFormatPr defaultRowHeight="15" x14ac:dyDescent="0.25"/>
  <cols>
    <col min="1" max="1" width="9.140625" style="11"/>
    <col min="2" max="2" width="11.5703125" style="11" customWidth="1"/>
    <col min="3" max="3" width="21" style="11" customWidth="1"/>
    <col min="4" max="4" width="9.140625" style="11"/>
    <col min="5" max="5" width="21.28515625" style="11" customWidth="1"/>
    <col min="6" max="6" width="16.140625" style="11" customWidth="1"/>
    <col min="7" max="7" width="17.5703125" style="11" customWidth="1"/>
    <col min="8" max="8" width="9.140625" style="11"/>
    <col min="9" max="9" width="19.5703125" style="11" customWidth="1"/>
    <col min="10" max="10" width="26" style="11" customWidth="1"/>
    <col min="11" max="11" width="18" style="11" customWidth="1"/>
    <col min="12" max="12" width="21.28515625" style="11" customWidth="1"/>
    <col min="13" max="16384" width="9.140625" style="11"/>
  </cols>
  <sheetData>
    <row r="1" spans="1:12" s="29" customFormat="1" ht="15.75" x14ac:dyDescent="0.25">
      <c r="A1" s="29" t="s">
        <v>45</v>
      </c>
      <c r="E1" s="29" t="s">
        <v>46</v>
      </c>
      <c r="I1"/>
      <c r="J1"/>
    </row>
    <row r="2" spans="1:12" ht="30" customHeight="1" x14ac:dyDescent="0.25">
      <c r="A2" s="10" t="s">
        <v>0</v>
      </c>
      <c r="B2" s="10" t="s">
        <v>44</v>
      </c>
      <c r="C2" s="10" t="s">
        <v>71</v>
      </c>
      <c r="E2" s="3" t="s">
        <v>0</v>
      </c>
      <c r="F2" s="4" t="s">
        <v>39</v>
      </c>
      <c r="G2" s="4" t="s">
        <v>43</v>
      </c>
      <c r="I2"/>
      <c r="J2"/>
      <c r="K2" s="4"/>
      <c r="L2" s="4"/>
    </row>
    <row r="3" spans="1:12" x14ac:dyDescent="0.25">
      <c r="A3" s="1" t="s">
        <v>40</v>
      </c>
      <c r="B3" s="9">
        <v>3669894</v>
      </c>
      <c r="C3" s="1">
        <v>54.9</v>
      </c>
      <c r="E3" s="1" t="s">
        <v>40</v>
      </c>
      <c r="F3" s="2">
        <v>82.3</v>
      </c>
      <c r="G3" s="5">
        <v>1545000</v>
      </c>
      <c r="I3"/>
      <c r="J3"/>
      <c r="K3" s="8"/>
      <c r="L3" s="8"/>
    </row>
    <row r="4" spans="1:12" x14ac:dyDescent="0.25">
      <c r="A4" s="1" t="s">
        <v>41</v>
      </c>
      <c r="B4" s="9">
        <v>4142196</v>
      </c>
      <c r="C4" s="1">
        <v>61.9</v>
      </c>
      <c r="E4" s="1" t="s">
        <v>41</v>
      </c>
      <c r="F4" s="2">
        <v>84.2</v>
      </c>
      <c r="G4" s="5">
        <v>1366200</v>
      </c>
      <c r="I4"/>
      <c r="J4"/>
      <c r="K4" s="8"/>
      <c r="L4" s="30"/>
    </row>
    <row r="5" spans="1:12" x14ac:dyDescent="0.25">
      <c r="A5" s="1" t="s">
        <v>42</v>
      </c>
      <c r="B5" s="9">
        <v>4715514</v>
      </c>
      <c r="C5" s="1">
        <v>71.8</v>
      </c>
      <c r="E5" s="1" t="s">
        <v>42</v>
      </c>
      <c r="F5" s="2">
        <v>85</v>
      </c>
      <c r="G5" s="5">
        <v>989300</v>
      </c>
      <c r="I5"/>
      <c r="J5"/>
      <c r="K5" s="8"/>
      <c r="L5" s="30"/>
    </row>
    <row r="6" spans="1:12" x14ac:dyDescent="0.25">
      <c r="A6" s="1" t="s">
        <v>70</v>
      </c>
      <c r="B6" s="9">
        <v>4997210</v>
      </c>
      <c r="C6" s="1">
        <v>75.2</v>
      </c>
      <c r="E6" s="1" t="s">
        <v>70</v>
      </c>
      <c r="F6" s="2">
        <v>86</v>
      </c>
      <c r="G6" s="5">
        <v>906200</v>
      </c>
      <c r="I6"/>
      <c r="J6"/>
      <c r="K6" s="7"/>
    </row>
    <row r="7" spans="1:12" x14ac:dyDescent="0.25">
      <c r="E7" s="1" t="s">
        <v>72</v>
      </c>
      <c r="F7" s="2">
        <v>87.7</v>
      </c>
      <c r="G7" s="5">
        <v>3172900</v>
      </c>
      <c r="I7"/>
      <c r="J7"/>
      <c r="K7" s="7"/>
    </row>
    <row r="8" spans="1:12" x14ac:dyDescent="0.25">
      <c r="E8" s="1" t="s">
        <v>73</v>
      </c>
      <c r="F8" s="2">
        <v>89</v>
      </c>
      <c r="G8" s="5">
        <v>1220000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550F-446B-455B-8F2C-EFF1D6C4DFE9}">
  <dimension ref="A1:P40"/>
  <sheetViews>
    <sheetView zoomScaleNormal="100" workbookViewId="0">
      <selection activeCell="Q27" sqref="Q27"/>
    </sheetView>
  </sheetViews>
  <sheetFormatPr defaultRowHeight="15" x14ac:dyDescent="0.25"/>
  <cols>
    <col min="1" max="1" width="39.5703125" bestFit="1" customWidth="1"/>
    <col min="2" max="2" width="11.7109375" bestFit="1" customWidth="1"/>
    <col min="3" max="3" width="11.42578125" bestFit="1" customWidth="1"/>
    <col min="5" max="5" width="9.28515625" bestFit="1" customWidth="1"/>
    <col min="6" max="6" width="9.28515625" customWidth="1"/>
    <col min="7" max="7" width="10.42578125" bestFit="1" customWidth="1"/>
    <col min="8" max="8" width="13.7109375" bestFit="1" customWidth="1"/>
    <col min="9" max="9" width="13.5703125" bestFit="1" customWidth="1"/>
    <col min="10" max="10" width="13.28515625" bestFit="1" customWidth="1"/>
    <col min="11" max="11" width="12.42578125" bestFit="1" customWidth="1"/>
    <col min="12" max="12" width="11.140625" bestFit="1" customWidth="1"/>
    <col min="13" max="13" width="13.28515625" bestFit="1" customWidth="1"/>
    <col min="15" max="15" width="11" customWidth="1"/>
  </cols>
  <sheetData>
    <row r="1" spans="1:15" ht="18.75" x14ac:dyDescent="0.25">
      <c r="A1" s="31" t="s">
        <v>47</v>
      </c>
      <c r="G1" s="32"/>
      <c r="H1" s="32"/>
      <c r="I1" s="32"/>
      <c r="J1" s="32"/>
    </row>
    <row r="2" spans="1:15" ht="25.5" x14ac:dyDescent="0.25">
      <c r="A2" s="33" t="s">
        <v>0</v>
      </c>
      <c r="B2" s="34" t="s">
        <v>48</v>
      </c>
      <c r="C2" s="34" t="s">
        <v>49</v>
      </c>
      <c r="D2" s="34" t="s">
        <v>51</v>
      </c>
      <c r="E2" s="34" t="s">
        <v>58</v>
      </c>
      <c r="F2" s="34" t="s">
        <v>50</v>
      </c>
      <c r="G2" s="35" t="s">
        <v>52</v>
      </c>
      <c r="H2" s="35" t="s">
        <v>53</v>
      </c>
      <c r="I2" s="35" t="s">
        <v>54</v>
      </c>
      <c r="J2" s="35" t="s">
        <v>55</v>
      </c>
      <c r="K2" s="34" t="s">
        <v>56</v>
      </c>
      <c r="L2" s="34" t="s">
        <v>57</v>
      </c>
      <c r="M2" s="34" t="s">
        <v>59</v>
      </c>
      <c r="N2" s="34" t="s">
        <v>60</v>
      </c>
      <c r="O2" s="34" t="s">
        <v>61</v>
      </c>
    </row>
    <row r="3" spans="1:15" x14ac:dyDescent="0.25">
      <c r="A3" s="36">
        <v>2004</v>
      </c>
      <c r="B3" s="37">
        <v>53788</v>
      </c>
      <c r="C3" s="37">
        <v>2332</v>
      </c>
      <c r="D3" s="37">
        <v>34334</v>
      </c>
      <c r="E3" s="37">
        <f>RR[[#This Row],[Total Refuse]]-RR[[#This Row],[Metals]]-RR[[#This Row],[RDF]]</f>
        <v>17122</v>
      </c>
      <c r="F3" s="38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9">
        <f>RR[[#This Row],[RDF]]/RR[[#This Row],[Total Refuse]]</f>
        <v>0.63832081505168436</v>
      </c>
      <c r="N3" s="39">
        <f>RR[[#This Row],[Landfill]]/RR[[#This Row],[Total Refuse]]</f>
        <v>0.31832378969286829</v>
      </c>
      <c r="O3" s="39">
        <f>SUM(F3:L3,C3)/RR[[#This Row],[Total Refuse]]</f>
        <v>4.3355395255447314E-2</v>
      </c>
    </row>
    <row r="4" spans="1:15" x14ac:dyDescent="0.25">
      <c r="A4" s="36">
        <v>2005</v>
      </c>
      <c r="B4" s="37">
        <v>54493</v>
      </c>
      <c r="C4" s="37">
        <v>2250</v>
      </c>
      <c r="D4" s="37">
        <v>32621</v>
      </c>
      <c r="E4" s="37">
        <f>RR[[#This Row],[Total Refuse]]-RR[[#This Row],[Metals]]-RR[[#This Row],[RDF]]</f>
        <v>19622</v>
      </c>
      <c r="F4" s="38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40">
        <f>RR[[#This Row],[RDF]]/RR[[#This Row],[Total Refuse]]</f>
        <v>0.59862734663167749</v>
      </c>
      <c r="N4" s="40">
        <f>RR[[#This Row],[Landfill]]/RR[[#This Row],[Total Refuse]]</f>
        <v>0.36008294643348687</v>
      </c>
      <c r="O4" s="40">
        <f>SUM(F4:L4,C4)/RR[[#This Row],[Total Refuse]]</f>
        <v>4.128970693483567E-2</v>
      </c>
    </row>
    <row r="5" spans="1:15" x14ac:dyDescent="0.25">
      <c r="A5" s="36">
        <v>2006</v>
      </c>
      <c r="B5" s="37">
        <v>55500</v>
      </c>
      <c r="C5" s="37">
        <v>2229</v>
      </c>
      <c r="D5" s="37">
        <v>30180</v>
      </c>
      <c r="E5" s="37">
        <f>RR[[#This Row],[Total Refuse]]-RR[[#This Row],[Metals]]-RR[[#This Row],[RDF]]</f>
        <v>23091</v>
      </c>
      <c r="F5" s="38">
        <v>54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40">
        <f>RR[[#This Row],[RDF]]/RR[[#This Row],[Total Refuse]]</f>
        <v>0.54378378378378378</v>
      </c>
      <c r="N5" s="40">
        <f>RR[[#This Row],[Landfill]]/RR[[#This Row],[Total Refuse]]</f>
        <v>0.41605405405405405</v>
      </c>
      <c r="O5" s="40">
        <f>SUM(F5:L5,C5)/RR[[#This Row],[Total Refuse]]</f>
        <v>4.1135135135135135E-2</v>
      </c>
    </row>
    <row r="6" spans="1:15" x14ac:dyDescent="0.25">
      <c r="A6" s="36">
        <v>2007</v>
      </c>
      <c r="B6" s="37">
        <v>57333</v>
      </c>
      <c r="C6" s="37">
        <v>2102</v>
      </c>
      <c r="D6" s="37">
        <v>34182</v>
      </c>
      <c r="E6" s="37">
        <f>RR[[#This Row],[Total Refuse]]-RR[[#This Row],[Metals]]-RR[[#This Row],[RDF]]</f>
        <v>21049</v>
      </c>
      <c r="F6" s="38">
        <v>96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40">
        <f>RR[[#This Row],[RDF]]/RR[[#This Row],[Total Refuse]]</f>
        <v>0.59620114070430641</v>
      </c>
      <c r="N6" s="40">
        <f>RR[[#This Row],[Landfill]]/RR[[#This Row],[Total Refuse]]</f>
        <v>0.36713585544102001</v>
      </c>
      <c r="O6" s="40">
        <f>SUM(F6:L6,C6)/RR[[#This Row],[Total Refuse]]</f>
        <v>3.8337432194373224E-2</v>
      </c>
    </row>
    <row r="7" spans="1:15" x14ac:dyDescent="0.25">
      <c r="A7" s="36">
        <v>2008</v>
      </c>
      <c r="B7" s="37">
        <v>57470</v>
      </c>
      <c r="C7" s="37">
        <v>2068</v>
      </c>
      <c r="D7" s="37">
        <v>36060</v>
      </c>
      <c r="E7" s="37">
        <f>RR[[#This Row],[Total Refuse]]-RR[[#This Row],[Metals]]-RR[[#This Row],[RDF]]</f>
        <v>19342</v>
      </c>
      <c r="F7" s="38">
        <v>115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40">
        <f>RR[[#This Row],[RDF]]/RR[[#This Row],[Total Refuse]]</f>
        <v>0.62745780407168961</v>
      </c>
      <c r="N7" s="40">
        <f>RR[[#This Row],[Landfill]]/RR[[#This Row],[Total Refuse]]</f>
        <v>0.33655820428049416</v>
      </c>
      <c r="O7" s="40">
        <f>SUM(F7:L7,C7)/RR[[#This Row],[Total Refuse]]</f>
        <v>3.7985035670784754E-2</v>
      </c>
    </row>
    <row r="8" spans="1:15" x14ac:dyDescent="0.25">
      <c r="A8" s="36">
        <v>2009</v>
      </c>
      <c r="B8" s="37">
        <v>53395</v>
      </c>
      <c r="C8" s="37">
        <v>1987</v>
      </c>
      <c r="D8" s="37">
        <v>31040</v>
      </c>
      <c r="E8" s="37">
        <f>RR[[#This Row],[Total Refuse]]-RR[[#This Row],[Metals]]-RR[[#This Row],[RDF]]</f>
        <v>20368</v>
      </c>
      <c r="F8" s="38">
        <v>130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40">
        <f>RR[[#This Row],[RDF]]/RR[[#This Row],[Total Refuse]]</f>
        <v>0.58132783968536383</v>
      </c>
      <c r="N8" s="40">
        <f>RR[[#This Row],[Landfill]]/RR[[#This Row],[Total Refuse]]</f>
        <v>0.38145893810281861</v>
      </c>
      <c r="O8" s="40">
        <f>SUM(F8:L8,C8)/RR[[#This Row],[Total Refuse]]</f>
        <v>3.9647907107407059E-2</v>
      </c>
    </row>
    <row r="9" spans="1:15" x14ac:dyDescent="0.25">
      <c r="A9" s="36">
        <v>2010</v>
      </c>
      <c r="B9" s="37">
        <v>58756</v>
      </c>
      <c r="C9" s="37">
        <v>2347</v>
      </c>
      <c r="D9" s="37">
        <v>37865</v>
      </c>
      <c r="E9" s="37">
        <f>RR[[#This Row],[Total Refuse]]-RR[[#This Row],[Metals]]-RR[[#This Row],[RDF]]</f>
        <v>18544</v>
      </c>
      <c r="F9" s="38">
        <v>129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40">
        <f>RR[[#This Row],[RDF]]/RR[[#This Row],[Total Refuse]]</f>
        <v>0.64444482265640957</v>
      </c>
      <c r="N9" s="40">
        <f>RR[[#This Row],[Landfill]]/RR[[#This Row],[Total Refuse]]</f>
        <v>0.31561032064810401</v>
      </c>
      <c r="O9" s="40">
        <f>SUM(F9:L9,C9)/RR[[#This Row],[Total Refuse]]</f>
        <v>4.2140377152971614E-2</v>
      </c>
    </row>
    <row r="10" spans="1:15" x14ac:dyDescent="0.25">
      <c r="A10" s="36">
        <v>2011</v>
      </c>
      <c r="B10" s="37">
        <v>55270</v>
      </c>
      <c r="C10" s="37">
        <v>2166</v>
      </c>
      <c r="D10" s="37">
        <v>34422</v>
      </c>
      <c r="E10" s="37">
        <f>RR[[#This Row],[Total Refuse]]-RR[[#This Row],[Metals]]-RR[[#This Row],[RDF]]</f>
        <v>18682</v>
      </c>
      <c r="F10" s="38">
        <v>150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40">
        <f>RR[[#This Row],[RDF]]/RR[[#This Row],[Total Refuse]]</f>
        <v>0.62279717749231045</v>
      </c>
      <c r="N10" s="40">
        <f>RR[[#This Row],[Landfill]]/RR[[#This Row],[Total Refuse]]</f>
        <v>0.33801338881852722</v>
      </c>
      <c r="O10" s="40">
        <f>SUM(F10:L10,C10)/RR[[#This Row],[Total Refuse]]</f>
        <v>4.1903383390627824E-2</v>
      </c>
    </row>
    <row r="11" spans="1:15" x14ac:dyDescent="0.25">
      <c r="A11" s="36">
        <v>2012</v>
      </c>
      <c r="B11" s="37">
        <v>53106</v>
      </c>
      <c r="C11" s="37">
        <v>2177</v>
      </c>
      <c r="D11" s="37">
        <v>32329</v>
      </c>
      <c r="E11" s="37">
        <f>RR[[#This Row],[Total Refuse]]-RR[[#This Row],[Metals]]-RR[[#This Row],[RDF]]</f>
        <v>18600</v>
      </c>
      <c r="F11" s="38">
        <v>145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40">
        <f>RR[[#This Row],[RDF]]/RR[[#This Row],[Total Refuse]]</f>
        <v>0.60876360486574022</v>
      </c>
      <c r="N11" s="40">
        <f>RR[[#This Row],[Landfill]]/RR[[#This Row],[Total Refuse]]</f>
        <v>0.3502429104056039</v>
      </c>
      <c r="O11" s="40">
        <f>SUM(F11:L11,C11)/RR[[#This Row],[Total Refuse]]</f>
        <v>4.3723873008699579E-2</v>
      </c>
    </row>
    <row r="12" spans="1:15" x14ac:dyDescent="0.25">
      <c r="A12" s="36">
        <v>2013</v>
      </c>
      <c r="B12" s="37">
        <v>54159</v>
      </c>
      <c r="C12" s="37">
        <v>1873</v>
      </c>
      <c r="D12" s="37">
        <v>28262</v>
      </c>
      <c r="E12" s="37">
        <f>RR[[#This Row],[Total Refuse]]-RR[[#This Row],[Metals]]-RR[[#This Row],[RDF]]</f>
        <v>24024</v>
      </c>
      <c r="F12" s="38">
        <v>171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40">
        <f>RR[[#This Row],[RDF]]/RR[[#This Row],[Total Refuse]]</f>
        <v>0.52183385956166106</v>
      </c>
      <c r="N12" s="40">
        <f>RR[[#This Row],[Landfill]]/RR[[#This Row],[Total Refuse]]</f>
        <v>0.44358278402481582</v>
      </c>
      <c r="O12" s="40">
        <f>SUM(F12:L12,C12)/RR[[#This Row],[Total Refuse]]</f>
        <v>3.7740726379733747E-2</v>
      </c>
    </row>
    <row r="13" spans="1:15" x14ac:dyDescent="0.25">
      <c r="A13" s="36">
        <v>2014</v>
      </c>
      <c r="B13" s="37">
        <v>55698</v>
      </c>
      <c r="C13" s="37">
        <v>2104</v>
      </c>
      <c r="D13" s="37">
        <v>29595</v>
      </c>
      <c r="E13" s="37">
        <f>RR[[#This Row],[Total Refuse]]-RR[[#This Row],[Metals]]-RR[[#This Row],[RDF]]</f>
        <v>23999</v>
      </c>
      <c r="F13" s="38">
        <v>173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0">
        <f>RR[[#This Row],[RDF]]/RR[[#This Row],[Total Refuse]]</f>
        <v>0.53134762469029406</v>
      </c>
      <c r="N13" s="40">
        <f>RR[[#This Row],[Landfill]]/RR[[#This Row],[Total Refuse]]</f>
        <v>0.43087723078027934</v>
      </c>
      <c r="O13" s="40">
        <f>SUM(F13:L13,C13)/RR[[#This Row],[Total Refuse]]</f>
        <v>4.0881180652806208E-2</v>
      </c>
    </row>
    <row r="14" spans="1:15" x14ac:dyDescent="0.25">
      <c r="A14" s="36">
        <v>2015</v>
      </c>
      <c r="B14" s="37">
        <v>54394</v>
      </c>
      <c r="C14" s="37">
        <v>2201</v>
      </c>
      <c r="D14" s="37">
        <v>25194</v>
      </c>
      <c r="E14" s="37">
        <f>RR[[#This Row],[Total Refuse]]-RR[[#This Row],[Metals]]-RR[[#This Row],[RDF]]</f>
        <v>26999</v>
      </c>
      <c r="F14" s="38">
        <v>177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40">
        <f>RR[[#This Row],[RDF]]/RR[[#This Row],[Total Refuse]]</f>
        <v>0.4631760855976762</v>
      </c>
      <c r="N14" s="40">
        <f>RR[[#This Row],[Landfill]]/RR[[#This Row],[Total Refuse]]</f>
        <v>0.49635989263521713</v>
      </c>
      <c r="O14" s="40">
        <f>SUM(F14:L14,C14)/RR[[#This Row],[Total Refuse]]</f>
        <v>4.3718057138655002E-2</v>
      </c>
    </row>
    <row r="15" spans="1:15" x14ac:dyDescent="0.25">
      <c r="A15" s="36">
        <v>2016</v>
      </c>
      <c r="B15" s="37">
        <v>52210</v>
      </c>
      <c r="C15" s="37">
        <v>1947</v>
      </c>
      <c r="D15" s="37">
        <v>24135</v>
      </c>
      <c r="E15" s="37">
        <f>RR[[#This Row],[Total Refuse]]-RR[[#This Row],[Metals]]-RR[[#This Row],[RDF]]</f>
        <v>26128</v>
      </c>
      <c r="F15" s="38">
        <v>159</v>
      </c>
      <c r="G15" s="37">
        <v>22.497499999999999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40">
        <f>RR[[#This Row],[RDF]]/RR[[#This Row],[Total Refuse]]</f>
        <v>0.46226776479601611</v>
      </c>
      <c r="N15" s="40">
        <f>RR[[#This Row],[Landfill]]/RR[[#This Row],[Total Refuse]]</f>
        <v>0.50044052863436128</v>
      </c>
      <c r="O15" s="40">
        <f>SUM(F15:L15,C15)/RR[[#This Row],[Total Refuse]]</f>
        <v>4.0768004213752151E-2</v>
      </c>
    </row>
    <row r="16" spans="1:15" x14ac:dyDescent="0.25">
      <c r="A16" s="36">
        <v>2017</v>
      </c>
      <c r="B16" s="37">
        <v>51254</v>
      </c>
      <c r="C16" s="37">
        <v>1804</v>
      </c>
      <c r="D16" s="37">
        <v>21005</v>
      </c>
      <c r="E16" s="37">
        <f>RR[[#This Row],[Total Refuse]]-RR[[#This Row],[Metals]]-RR[[#This Row],[RDF]]</f>
        <v>28445</v>
      </c>
      <c r="F16" s="38">
        <v>131</v>
      </c>
      <c r="G16" s="37">
        <v>38.76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40">
        <f>RR[[#This Row],[RDF]]/RR[[#This Row],[Total Refuse]]</f>
        <v>0.40982167245483281</v>
      </c>
      <c r="N16" s="40">
        <f>RR[[#This Row],[Landfill]]/RR[[#This Row],[Total Refuse]]</f>
        <v>0.55498107464783242</v>
      </c>
      <c r="O16" s="40">
        <f>SUM(F16:L16,C16)/RR[[#This Row],[Total Refuse]]</f>
        <v>3.8509384633394469E-2</v>
      </c>
    </row>
    <row r="17" spans="1:15" x14ac:dyDescent="0.25">
      <c r="A17" s="36">
        <v>2018</v>
      </c>
      <c r="B17" s="37">
        <v>52863</v>
      </c>
      <c r="C17" s="37">
        <v>1199</v>
      </c>
      <c r="D17" s="37">
        <v>15656</v>
      </c>
      <c r="E17" s="37">
        <f>RR[[#This Row],[Total Refuse]]-RR[[#This Row],[Metals]]-RR[[#This Row],[RDF]]</f>
        <v>36008</v>
      </c>
      <c r="F17" s="38">
        <v>149</v>
      </c>
      <c r="G17" s="37">
        <v>51.274999999999999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40">
        <f>RR[[#This Row],[RDF]]/RR[[#This Row],[Total Refuse]]</f>
        <v>0.29616177666799082</v>
      </c>
      <c r="N17" s="40">
        <f>RR[[#This Row],[Landfill]]/RR[[#This Row],[Total Refuse]]</f>
        <v>0.68115695287819455</v>
      </c>
      <c r="O17" s="40">
        <f>SUM(F17:L17,C17)/RR[[#This Row],[Total Refuse]]</f>
        <v>2.6469837126156293E-2</v>
      </c>
    </row>
    <row r="18" spans="1:15" x14ac:dyDescent="0.25">
      <c r="A18" s="36">
        <v>2019</v>
      </c>
      <c r="B18" s="37">
        <v>53684</v>
      </c>
      <c r="C18" s="38">
        <v>759</v>
      </c>
      <c r="D18" s="37">
        <v>12475</v>
      </c>
      <c r="E18" s="37">
        <f>RR[[#This Row],[Total Refuse]]-RR[[#This Row],[Metals]]-RR[[#This Row],[RDF]]</f>
        <v>40450</v>
      </c>
      <c r="F18" s="38">
        <v>191</v>
      </c>
      <c r="G18" s="37">
        <v>58.212000000000003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40">
        <f>RR[[#This Row],[RDF]]/RR[[#This Row],[Total Refuse]]</f>
        <v>0.23237836226808734</v>
      </c>
      <c r="N18" s="40">
        <f>RR[[#This Row],[Landfill]]/RR[[#This Row],[Total Refuse]]</f>
        <v>0.7534833469935176</v>
      </c>
      <c r="O18" s="40">
        <f>SUM(F18:L18,C18)/RR[[#This Row],[Total Refuse]]</f>
        <v>1.8780493256836301E-2</v>
      </c>
    </row>
    <row r="19" spans="1:15" x14ac:dyDescent="0.25">
      <c r="A19" s="36">
        <v>2020</v>
      </c>
      <c r="B19" s="37">
        <v>50061</v>
      </c>
      <c r="C19" s="37">
        <v>1419</v>
      </c>
      <c r="D19" s="37">
        <v>23486</v>
      </c>
      <c r="E19" s="37">
        <f>RR[[#This Row],[Total Refuse]]-RR[[#This Row],[Metals]]-RR[[#This Row],[RDF]]</f>
        <v>25156</v>
      </c>
      <c r="F19" s="38">
        <v>246</v>
      </c>
      <c r="G19" s="37">
        <v>0</v>
      </c>
      <c r="H19" s="37">
        <v>13.653</v>
      </c>
      <c r="I19" s="37">
        <v>0</v>
      </c>
      <c r="J19" s="37">
        <v>0</v>
      </c>
      <c r="K19" s="37">
        <v>0</v>
      </c>
      <c r="L19" s="37">
        <v>0</v>
      </c>
      <c r="M19" s="40">
        <f>RR[[#This Row],[RDF]]/RR[[#This Row],[Total Refuse]]</f>
        <v>0.46914763987934721</v>
      </c>
      <c r="N19" s="40">
        <f>RR[[#This Row],[Landfill]]/RR[[#This Row],[Total Refuse]]</f>
        <v>0.5025069415313318</v>
      </c>
      <c r="O19" s="40">
        <f>SUM(F19:L19,C19)/RR[[#This Row],[Total Refuse]]</f>
        <v>3.3532150776053218E-2</v>
      </c>
    </row>
    <row r="20" spans="1:15" x14ac:dyDescent="0.25">
      <c r="A20" s="36">
        <v>2021</v>
      </c>
      <c r="B20" s="37">
        <v>51223</v>
      </c>
      <c r="C20" s="37">
        <v>1307</v>
      </c>
      <c r="D20" s="37">
        <v>23598</v>
      </c>
      <c r="E20" s="37">
        <f>RR[[#This Row],[Total Refuse]]-RR[[#This Row],[Metals]]-RR[[#This Row],[RDF]]</f>
        <v>26318</v>
      </c>
      <c r="F20" s="38">
        <v>256</v>
      </c>
      <c r="G20" s="37">
        <v>46.063000000000002</v>
      </c>
      <c r="H20" s="37">
        <v>43.53</v>
      </c>
      <c r="I20" s="37">
        <v>0</v>
      </c>
      <c r="J20" s="37">
        <v>0</v>
      </c>
      <c r="K20" s="37">
        <v>0</v>
      </c>
      <c r="L20" s="37">
        <v>0</v>
      </c>
      <c r="M20" s="40">
        <f>RR[[#This Row],[RDF]]/RR[[#This Row],[Total Refuse]]</f>
        <v>0.46069148624641276</v>
      </c>
      <c r="N20" s="40">
        <f>RR[[#This Row],[Landfill]]/RR[[#This Row],[Total Refuse]]</f>
        <v>0.51379263221599669</v>
      </c>
      <c r="O20" s="40">
        <f>SUM(F20:L20,C20)/RR[[#This Row],[Total Refuse]]</f>
        <v>3.2262714015188487E-2</v>
      </c>
    </row>
    <row r="21" spans="1:15" x14ac:dyDescent="0.25">
      <c r="A21" s="36">
        <v>2022</v>
      </c>
      <c r="B21" s="37">
        <v>52561</v>
      </c>
      <c r="C21" s="37">
        <v>1459</v>
      </c>
      <c r="D21" s="37">
        <v>27979</v>
      </c>
      <c r="E21" s="37">
        <f>RR[[#This Row],[Total Refuse]]-RR[[#This Row],[Metals]]-RR[[#This Row],[RDF]]</f>
        <v>23123</v>
      </c>
      <c r="F21" s="38">
        <v>250</v>
      </c>
      <c r="G21" s="37">
        <v>71.918999999999997</v>
      </c>
      <c r="H21" s="37">
        <v>38.42</v>
      </c>
      <c r="I21" s="37">
        <v>0</v>
      </c>
      <c r="J21" s="37">
        <v>0</v>
      </c>
      <c r="K21" s="37">
        <v>0</v>
      </c>
      <c r="L21" s="37">
        <v>0</v>
      </c>
      <c r="M21" s="40">
        <f>RR[[#This Row],[RDF]]/RR[[#This Row],[Total Refuse]]</f>
        <v>0.53231483419265235</v>
      </c>
      <c r="N21" s="40">
        <f>RR[[#This Row],[Landfill]]/RR[[#This Row],[Total Refuse]]</f>
        <v>0.43992694202926125</v>
      </c>
      <c r="O21" s="40">
        <f>SUM(F21:L21,C21)/RR[[#This Row],[Total Refuse]]</f>
        <v>3.4613858183824509E-2</v>
      </c>
    </row>
    <row r="22" spans="1:15" x14ac:dyDescent="0.25">
      <c r="A22" s="36">
        <v>2023</v>
      </c>
      <c r="B22" s="37">
        <v>52377</v>
      </c>
      <c r="C22" s="37">
        <v>1414</v>
      </c>
      <c r="D22" s="37">
        <v>28622</v>
      </c>
      <c r="E22" s="37">
        <f>RR[[#This Row],[Total Refuse]]-RR[[#This Row],[Metals]]-RR[[#This Row],[RDF]]</f>
        <v>22341</v>
      </c>
      <c r="F22" s="38">
        <v>261</v>
      </c>
      <c r="G22" s="37">
        <v>77.421499999999995</v>
      </c>
      <c r="H22" s="37">
        <f>36.6+11.65</f>
        <v>48.25</v>
      </c>
      <c r="I22" s="37">
        <v>0</v>
      </c>
      <c r="J22" s="37">
        <v>0</v>
      </c>
      <c r="K22" s="37">
        <v>0</v>
      </c>
      <c r="L22" s="37">
        <v>0</v>
      </c>
      <c r="M22" s="40">
        <f>RR[[#This Row],[RDF]]/RR[[#This Row],[Total Refuse]]</f>
        <v>0.54646123298394333</v>
      </c>
      <c r="N22" s="40">
        <f>RR[[#This Row],[Landfill]]/RR[[#This Row],[Total Refuse]]</f>
        <v>0.42654218454665216</v>
      </c>
      <c r="O22" s="40">
        <f>SUM(F22:L22,C22)/RR[[#This Row],[Total Refuse]]</f>
        <v>3.4379049964679151E-2</v>
      </c>
    </row>
    <row r="23" spans="1:15" x14ac:dyDescent="0.25">
      <c r="A23" s="36">
        <v>2024</v>
      </c>
      <c r="B23" s="37">
        <v>53652</v>
      </c>
      <c r="C23" s="37">
        <v>1343</v>
      </c>
      <c r="D23" s="37">
        <v>26095</v>
      </c>
      <c r="E23" s="37">
        <f>RR[[#This Row],[Total Refuse]]-RR[[#This Row],[Metals]]-RR[[#This Row],[RDF]]</f>
        <v>26214</v>
      </c>
      <c r="F23" s="38">
        <v>269</v>
      </c>
      <c r="G23" s="37">
        <v>66.391000000000005</v>
      </c>
      <c r="H23" s="37">
        <v>45.1</v>
      </c>
      <c r="I23" s="37">
        <v>85</v>
      </c>
      <c r="J23" s="37">
        <v>9</v>
      </c>
      <c r="K23" s="37">
        <v>27.7</v>
      </c>
      <c r="L23" s="37">
        <v>3.65</v>
      </c>
      <c r="M23" s="41">
        <f>RR[[#This Row],[RDF]]/RR[[#This Row],[Total Refuse]]</f>
        <v>0.48637515842839035</v>
      </c>
      <c r="N23" s="41">
        <f>RR[[#This Row],[Landfill]]/RR[[#This Row],[Total Refuse]]</f>
        <v>0.48859315589353614</v>
      </c>
      <c r="O23" s="41">
        <f>SUM(F23:L23,C23)/RR[[#This Row],[Total Refuse]]</f>
        <v>3.4459871020651602E-2</v>
      </c>
    </row>
    <row r="24" spans="1:15" x14ac:dyDescent="0.25">
      <c r="A24" s="69">
        <v>2025</v>
      </c>
      <c r="B24" s="70">
        <v>53423</v>
      </c>
      <c r="C24" s="70">
        <v>1338</v>
      </c>
      <c r="D24" s="70">
        <v>24736</v>
      </c>
      <c r="E24" s="70">
        <f>RR[[#This Row],[Total Refuse]]-RR[[#This Row],[Metals]]-RR[[#This Row],[RDF]]</f>
        <v>27349</v>
      </c>
      <c r="F24" s="71">
        <v>236</v>
      </c>
      <c r="G24" s="72">
        <v>65.716999999999999</v>
      </c>
      <c r="H24" s="72">
        <f>146800/2000</f>
        <v>73.400000000000006</v>
      </c>
      <c r="I24" s="73">
        <v>123.9</v>
      </c>
      <c r="J24" s="73">
        <v>16</v>
      </c>
      <c r="K24" s="73">
        <v>71.7</v>
      </c>
      <c r="L24" s="73">
        <v>4</v>
      </c>
      <c r="M24" s="41">
        <f>RR[[#This Row],[RDF]]/RR[[#This Row],[Total Refuse]]</f>
        <v>0.46302154502742265</v>
      </c>
      <c r="N24" s="41">
        <f>RR[[#This Row],[Landfill]]/RR[[#This Row],[Total Refuse]]</f>
        <v>0.51193306253860693</v>
      </c>
      <c r="O24" s="41">
        <f>SUM(F24:L24,C24)/RR[[#This Row],[Total Refuse]]</f>
        <v>3.6102746008273595E-2</v>
      </c>
    </row>
    <row r="25" spans="1:15" x14ac:dyDescent="0.25">
      <c r="M25" s="42"/>
      <c r="N25" s="42"/>
      <c r="O25" s="42"/>
    </row>
    <row r="40" spans="16:16" x14ac:dyDescent="0.25">
      <c r="P40" s="42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BBAE-7E82-4644-B2D7-6F5181E6D9AE}">
  <dimension ref="A1:D8"/>
  <sheetViews>
    <sheetView workbookViewId="0">
      <selection activeCell="D9" sqref="D9"/>
    </sheetView>
  </sheetViews>
  <sheetFormatPr defaultRowHeight="15" x14ac:dyDescent="0.25"/>
  <cols>
    <col min="1" max="1" width="24.7109375" bestFit="1" customWidth="1"/>
    <col min="2" max="2" width="19.5703125" customWidth="1"/>
    <col min="3" max="4" width="24.28515625" customWidth="1"/>
    <col min="5" max="5" width="20.42578125" customWidth="1"/>
    <col min="6" max="6" width="22.5703125" customWidth="1"/>
    <col min="7" max="7" width="20.28515625" customWidth="1"/>
    <col min="8" max="8" width="26.42578125" customWidth="1"/>
    <col min="9" max="9" width="20.85546875" customWidth="1"/>
    <col min="10" max="10" width="15.140625" customWidth="1"/>
  </cols>
  <sheetData>
    <row r="1" spans="1:4" x14ac:dyDescent="0.25">
      <c r="A1" t="s">
        <v>62</v>
      </c>
      <c r="B1" t="s">
        <v>41</v>
      </c>
      <c r="C1" t="s">
        <v>42</v>
      </c>
      <c r="D1" t="s">
        <v>70</v>
      </c>
    </row>
    <row r="2" spans="1:4" x14ac:dyDescent="0.25">
      <c r="A2" t="s">
        <v>63</v>
      </c>
      <c r="B2">
        <v>343</v>
      </c>
      <c r="C2">
        <v>391</v>
      </c>
      <c r="D2">
        <v>396</v>
      </c>
    </row>
    <row r="3" spans="1:4" x14ac:dyDescent="0.25">
      <c r="A3" t="s">
        <v>64</v>
      </c>
      <c r="B3">
        <v>316</v>
      </c>
      <c r="C3">
        <v>289</v>
      </c>
      <c r="D3">
        <v>236</v>
      </c>
    </row>
    <row r="4" spans="1:4" x14ac:dyDescent="0.25">
      <c r="A4" t="s">
        <v>65</v>
      </c>
      <c r="B4">
        <v>39</v>
      </c>
      <c r="C4">
        <v>85</v>
      </c>
      <c r="D4">
        <v>121</v>
      </c>
    </row>
    <row r="5" spans="1:4" x14ac:dyDescent="0.25">
      <c r="A5" t="s">
        <v>69</v>
      </c>
      <c r="B5">
        <v>4</v>
      </c>
      <c r="C5">
        <v>4</v>
      </c>
      <c r="D5">
        <v>11</v>
      </c>
    </row>
    <row r="6" spans="1:4" x14ac:dyDescent="0.25">
      <c r="A6" t="s">
        <v>66</v>
      </c>
      <c r="B6">
        <v>20</v>
      </c>
      <c r="C6">
        <v>20</v>
      </c>
      <c r="D6">
        <v>32</v>
      </c>
    </row>
    <row r="7" spans="1:4" x14ac:dyDescent="0.25">
      <c r="A7" t="s">
        <v>67</v>
      </c>
      <c r="B7">
        <v>9</v>
      </c>
      <c r="C7">
        <v>13</v>
      </c>
      <c r="D7">
        <v>11</v>
      </c>
    </row>
    <row r="8" spans="1:4" x14ac:dyDescent="0.25">
      <c r="A8" t="s">
        <v>68</v>
      </c>
      <c r="B8">
        <v>23</v>
      </c>
      <c r="C8">
        <v>29</v>
      </c>
      <c r="D8">
        <v>30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919E940356446BF8F32444C9BA5BF" ma:contentTypeVersion="13" ma:contentTypeDescription="Create a new document." ma:contentTypeScope="" ma:versionID="256c3f62c0a0e42464637f4c1b41e3be">
  <xsd:schema xmlns:xsd="http://www.w3.org/2001/XMLSchema" xmlns:xs="http://www.w3.org/2001/XMLSchema" xmlns:p="http://schemas.microsoft.com/office/2006/metadata/properties" xmlns:ns2="a6f81baa-f2ba-461c-aa06-3fd8f33ad8a2" xmlns:ns3="c760e184-4b7d-4e2a-ac3d-86ccbcc5a444" targetNamespace="http://schemas.microsoft.com/office/2006/metadata/properties" ma:root="true" ma:fieldsID="85e9070488a2834c1c9bd43d58c78490" ns2:_="" ns3:_="">
    <xsd:import namespace="a6f81baa-f2ba-461c-aa06-3fd8f33ad8a2"/>
    <xsd:import namespace="c760e184-4b7d-4e2a-ac3d-86ccbcc5a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81baa-f2ba-461c-aa06-3fd8f33ad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54efa7-ddf1-442d-8019-fe6f9a8d1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e184-4b7d-4e2a-ac3d-86ccbcc5a4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488e2-1747-4816-95c9-55f22014eb93}" ma:internalName="TaxCatchAll" ma:showField="CatchAllData" ma:web="c760e184-4b7d-4e2a-ac3d-86ccbcc5a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60e184-4b7d-4e2a-ac3d-86ccbcc5a444" xsi:nil="true"/>
    <lcf76f155ced4ddcb4097134ff3c332f xmlns="a6f81baa-f2ba-461c-aa06-3fd8f33ad8a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555AB-7D19-47D3-9E0C-E7844FC70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81baa-f2ba-461c-aa06-3fd8f33ad8a2"/>
    <ds:schemaRef ds:uri="c760e184-4b7d-4e2a-ac3d-86ccbcc5a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ACFF4-A8B9-446F-95DA-D73EC682473A}">
  <ds:schemaRefs>
    <ds:schemaRef ds:uri="http://schemas.microsoft.com/office/2006/metadata/properties"/>
    <ds:schemaRef ds:uri="http://schemas.microsoft.com/office/infopath/2007/PartnerControls"/>
    <ds:schemaRef ds:uri="c760e184-4b7d-4e2a-ac3d-86ccbcc5a444"/>
    <ds:schemaRef ds:uri="a6f81baa-f2ba-461c-aa06-3fd8f33ad8a2"/>
  </ds:schemaRefs>
</ds:datastoreItem>
</file>

<file path=customXml/itemProps3.xml><?xml version="1.0" encoding="utf-8"?>
<ds:datastoreItem xmlns:ds="http://schemas.openxmlformats.org/officeDocument/2006/customXml" ds:itemID="{FA658011-B1B0-43E4-82CD-ABD988AE9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GHG Inventory</vt:lpstr>
      <vt:lpstr>Generation Mix</vt:lpstr>
      <vt:lpstr>Municipal Buildings Map</vt:lpstr>
      <vt:lpstr>Active &amp; Public Transport</vt:lpstr>
      <vt:lpstr>Waste &amp; Recycling</vt:lpstr>
      <vt:lpstr>Rebates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Sagan, Nolan</dc:creator>
  <cp:lastModifiedBy>Sagan, Nolan</cp:lastModifiedBy>
  <dcterms:created xsi:type="dcterms:W3CDTF">2025-02-13T19:02:09Z</dcterms:created>
  <dcterms:modified xsi:type="dcterms:W3CDTF">2026-02-19T20:07:05Z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0x010100316919E940356446BF8F32444C9BA5BF</vt:lpwstr>
  </property>
  <property fmtid="{D5CDD505-2E9C-101B-9397-08002B2CF9AE}" pid="3" name="MediaServiceImageTags">
    <vt:lpwstr/>
  </property>
</Properties>
</file>